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Vivi noviyanti edited\"/>
    </mc:Choice>
  </mc:AlternateContent>
  <xr:revisionPtr revIDLastSave="0" documentId="13_ncr:1_{1713032C-5CF6-4283-BE25-2FE7413656CE}" xr6:coauthVersionLast="47" xr6:coauthVersionMax="47" xr10:uidLastSave="{00000000-0000-0000-0000-000000000000}"/>
  <bookViews>
    <workbookView xWindow="-110" yWindow="-110" windowWidth="19420" windowHeight="10300" activeTab="7" xr2:uid="{EE1049C8-4A4D-406F-A47E-562FB29A5DB3}"/>
  </bookViews>
  <sheets>
    <sheet name="VA" sheetId="1" r:id="rId1"/>
    <sheet name="VACA" sheetId="2" r:id="rId2"/>
    <sheet name="VAHU" sheetId="3" r:id="rId3"/>
    <sheet name="STVA" sheetId="4" r:id="rId4"/>
    <sheet name="VAICTM" sheetId="5" r:id="rId5"/>
    <sheet name="Y1" sheetId="6" r:id="rId6"/>
    <sheet name="Y2" sheetId="7" r:id="rId7"/>
    <sheet name="Z" sheetId="8" r:id="rId8"/>
    <sheet name="SPSS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9" l="1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2" i="9"/>
  <c r="N3" i="9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2" i="9"/>
  <c r="N7" i="8"/>
  <c r="N8" i="8"/>
  <c r="N9" i="8"/>
  <c r="E5" i="3"/>
  <c r="E6" i="3"/>
  <c r="E7" i="3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 s="1"/>
  <c r="E18" i="3"/>
  <c r="F18" i="3" s="1"/>
  <c r="E19" i="3"/>
  <c r="E20" i="3"/>
  <c r="E21" i="3"/>
  <c r="F21" i="3" s="1"/>
  <c r="E22" i="3"/>
  <c r="F22" i="3" s="1"/>
  <c r="E23" i="3"/>
  <c r="F23" i="3" s="1"/>
  <c r="E24" i="3"/>
  <c r="F24" i="3" s="1"/>
  <c r="E25" i="3"/>
  <c r="F25" i="3" s="1"/>
  <c r="E26" i="3"/>
  <c r="F26" i="3" s="1"/>
  <c r="E27" i="3"/>
  <c r="F27" i="3" s="1"/>
  <c r="E28" i="3"/>
  <c r="F28" i="3" s="1"/>
  <c r="E29" i="3"/>
  <c r="F29" i="3" s="1"/>
  <c r="E30" i="3"/>
  <c r="F30" i="3" s="1"/>
  <c r="E31" i="3"/>
  <c r="F31" i="3" s="1"/>
  <c r="E32" i="3"/>
  <c r="F32" i="3" s="1"/>
  <c r="E33" i="3"/>
  <c r="F33" i="3" s="1"/>
  <c r="E34" i="3"/>
  <c r="F34" i="3" s="1"/>
  <c r="E35" i="3"/>
  <c r="F35" i="3" s="1"/>
  <c r="E36" i="3"/>
  <c r="E37" i="3"/>
  <c r="F37" i="3" s="1"/>
  <c r="E38" i="3"/>
  <c r="F38" i="3" s="1"/>
  <c r="E39" i="3"/>
  <c r="F39" i="3" s="1"/>
  <c r="E40" i="3"/>
  <c r="F40" i="3" s="1"/>
  <c r="J3" i="7"/>
  <c r="J4" i="7"/>
  <c r="J2" i="7"/>
  <c r="H3" i="7"/>
  <c r="H4" i="7"/>
  <c r="H14" i="7"/>
  <c r="J14" i="7" s="1"/>
  <c r="H2" i="7"/>
  <c r="F3" i="7"/>
  <c r="F4" i="7"/>
  <c r="F5" i="7"/>
  <c r="H5" i="7" s="1"/>
  <c r="J5" i="7" s="1"/>
  <c r="F6" i="7"/>
  <c r="H6" i="7" s="1"/>
  <c r="J6" i="7" s="1"/>
  <c r="F7" i="7"/>
  <c r="H7" i="7" s="1"/>
  <c r="J7" i="7" s="1"/>
  <c r="F8" i="7"/>
  <c r="H8" i="7" s="1"/>
  <c r="J8" i="7" s="1"/>
  <c r="F9" i="7"/>
  <c r="H9" i="7" s="1"/>
  <c r="J9" i="7" s="1"/>
  <c r="F10" i="7"/>
  <c r="H10" i="7" s="1"/>
  <c r="J10" i="7" s="1"/>
  <c r="F11" i="7"/>
  <c r="H11" i="7" s="1"/>
  <c r="J11" i="7" s="1"/>
  <c r="F12" i="7"/>
  <c r="H12" i="7" s="1"/>
  <c r="J12" i="7" s="1"/>
  <c r="F13" i="7"/>
  <c r="H13" i="7" s="1"/>
  <c r="J13" i="7" s="1"/>
  <c r="F14" i="7"/>
  <c r="F15" i="7"/>
  <c r="H15" i="7" s="1"/>
  <c r="J15" i="7" s="1"/>
  <c r="F16" i="7"/>
  <c r="H16" i="7" s="1"/>
  <c r="J16" i="7" s="1"/>
  <c r="F17" i="7"/>
  <c r="H17" i="7" s="1"/>
  <c r="J17" i="7" s="1"/>
  <c r="F18" i="7"/>
  <c r="H18" i="7" s="1"/>
  <c r="J18" i="7" s="1"/>
  <c r="F19" i="7"/>
  <c r="H19" i="7" s="1"/>
  <c r="J19" i="7" s="1"/>
  <c r="F20" i="7"/>
  <c r="H20" i="7" s="1"/>
  <c r="J20" i="7" s="1"/>
  <c r="F21" i="7"/>
  <c r="H21" i="7" s="1"/>
  <c r="J21" i="7" s="1"/>
  <c r="F22" i="7"/>
  <c r="H22" i="7" s="1"/>
  <c r="J22" i="7" s="1"/>
  <c r="F23" i="7"/>
  <c r="H23" i="7" s="1"/>
  <c r="J23" i="7" s="1"/>
  <c r="F24" i="7"/>
  <c r="H24" i="7" s="1"/>
  <c r="J24" i="7" s="1"/>
  <c r="F25" i="7"/>
  <c r="H25" i="7" s="1"/>
  <c r="J25" i="7" s="1"/>
  <c r="F26" i="7"/>
  <c r="H26" i="7" s="1"/>
  <c r="J26" i="7" s="1"/>
  <c r="F27" i="7"/>
  <c r="H27" i="7" s="1"/>
  <c r="J27" i="7" s="1"/>
  <c r="F28" i="7"/>
  <c r="H28" i="7" s="1"/>
  <c r="J28" i="7" s="1"/>
  <c r="F29" i="7"/>
  <c r="H29" i="7" s="1"/>
  <c r="J29" i="7" s="1"/>
  <c r="F30" i="7"/>
  <c r="H30" i="7" s="1"/>
  <c r="J30" i="7" s="1"/>
  <c r="F31" i="7"/>
  <c r="H31" i="7" s="1"/>
  <c r="J31" i="7" s="1"/>
  <c r="F32" i="7"/>
  <c r="H32" i="7" s="1"/>
  <c r="J32" i="7" s="1"/>
  <c r="F33" i="7"/>
  <c r="H33" i="7" s="1"/>
  <c r="J33" i="7" s="1"/>
  <c r="F34" i="7"/>
  <c r="H34" i="7" s="1"/>
  <c r="J34" i="7" s="1"/>
  <c r="F35" i="7"/>
  <c r="H35" i="7" s="1"/>
  <c r="J35" i="7" s="1"/>
  <c r="F36" i="7"/>
  <c r="H36" i="7" s="1"/>
  <c r="J36" i="7" s="1"/>
  <c r="F37" i="7"/>
  <c r="H37" i="7" s="1"/>
  <c r="J37" i="7" s="1"/>
  <c r="F38" i="7"/>
  <c r="H38" i="7" s="1"/>
  <c r="J38" i="7" s="1"/>
  <c r="F39" i="7"/>
  <c r="H39" i="7" s="1"/>
  <c r="J39" i="7" s="1"/>
  <c r="F40" i="7"/>
  <c r="H40" i="7" s="1"/>
  <c r="J40" i="7" s="1"/>
  <c r="F2" i="7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" i="8"/>
  <c r="N5" i="8"/>
  <c r="N6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" i="8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3" i="6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2" i="5"/>
  <c r="F3" i="4"/>
  <c r="F4" i="4"/>
  <c r="F2" i="4"/>
  <c r="D3" i="4"/>
  <c r="D4" i="4"/>
  <c r="D2" i="4"/>
  <c r="F3" i="3"/>
  <c r="F4" i="3"/>
  <c r="F19" i="3"/>
  <c r="F2" i="3"/>
  <c r="E3" i="3"/>
  <c r="E4" i="3"/>
  <c r="F5" i="3"/>
  <c r="F6" i="3"/>
  <c r="F7" i="3"/>
  <c r="E2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2" i="2"/>
  <c r="K3" i="1"/>
  <c r="K4" i="1"/>
  <c r="K14" i="1"/>
  <c r="D14" i="4" s="1"/>
  <c r="F14" i="4" s="1"/>
  <c r="K2" i="1"/>
  <c r="J3" i="1"/>
  <c r="J4" i="1"/>
  <c r="J5" i="1"/>
  <c r="K5" i="1" s="1"/>
  <c r="D5" i="4" s="1"/>
  <c r="F5" i="4" s="1"/>
  <c r="J6" i="1"/>
  <c r="K6" i="1" s="1"/>
  <c r="D6" i="4" s="1"/>
  <c r="F6" i="4" s="1"/>
  <c r="J7" i="1"/>
  <c r="K7" i="1" s="1"/>
  <c r="J8" i="1"/>
  <c r="K8" i="1" s="1"/>
  <c r="J9" i="1"/>
  <c r="K9" i="1" s="1"/>
  <c r="D9" i="4" s="1"/>
  <c r="F9" i="4" s="1"/>
  <c r="J10" i="1"/>
  <c r="K10" i="1" s="1"/>
  <c r="D10" i="4" s="1"/>
  <c r="F10" i="4" s="1"/>
  <c r="J11" i="1"/>
  <c r="K11" i="1" s="1"/>
  <c r="D11" i="4" s="1"/>
  <c r="F11" i="4" s="1"/>
  <c r="J12" i="1"/>
  <c r="K12" i="1" s="1"/>
  <c r="J13" i="1"/>
  <c r="K13" i="1" s="1"/>
  <c r="D13" i="4" s="1"/>
  <c r="F13" i="4" s="1"/>
  <c r="J14" i="1"/>
  <c r="J15" i="1"/>
  <c r="K15" i="1" s="1"/>
  <c r="J16" i="1"/>
  <c r="K16" i="1" s="1"/>
  <c r="J17" i="1"/>
  <c r="K17" i="1" s="1"/>
  <c r="J18" i="1"/>
  <c r="K18" i="1" s="1"/>
  <c r="D18" i="4" s="1"/>
  <c r="F18" i="4" s="1"/>
  <c r="J19" i="1"/>
  <c r="K19" i="1" s="1"/>
  <c r="D19" i="4" s="1"/>
  <c r="F19" i="4" s="1"/>
  <c r="J20" i="1"/>
  <c r="K20" i="1" s="1"/>
  <c r="J21" i="1"/>
  <c r="K21" i="1" s="1"/>
  <c r="J22" i="1"/>
  <c r="K22" i="1" s="1"/>
  <c r="J23" i="1"/>
  <c r="K23" i="1" s="1"/>
  <c r="J24" i="1"/>
  <c r="K24" i="1" s="1"/>
  <c r="D24" i="4" s="1"/>
  <c r="F24" i="4" s="1"/>
  <c r="J25" i="1"/>
  <c r="K25" i="1" s="1"/>
  <c r="D25" i="4" s="1"/>
  <c r="F25" i="4" s="1"/>
  <c r="J26" i="1"/>
  <c r="K26" i="1" s="1"/>
  <c r="D26" i="4" s="1"/>
  <c r="F26" i="4" s="1"/>
  <c r="J27" i="1"/>
  <c r="K27" i="1" s="1"/>
  <c r="D27" i="4" s="1"/>
  <c r="F27" i="4" s="1"/>
  <c r="J28" i="1"/>
  <c r="K28" i="1" s="1"/>
  <c r="D28" i="4" s="1"/>
  <c r="F28" i="4" s="1"/>
  <c r="J29" i="1"/>
  <c r="K29" i="1" s="1"/>
  <c r="J30" i="1"/>
  <c r="K30" i="1" s="1"/>
  <c r="J31" i="1"/>
  <c r="K31" i="1" s="1"/>
  <c r="J32" i="1"/>
  <c r="K32" i="1" s="1"/>
  <c r="D32" i="4" s="1"/>
  <c r="F32" i="4" s="1"/>
  <c r="J33" i="1"/>
  <c r="K33" i="1" s="1"/>
  <c r="D33" i="4" s="1"/>
  <c r="F33" i="4" s="1"/>
  <c r="J34" i="1"/>
  <c r="K34" i="1" s="1"/>
  <c r="D34" i="4" s="1"/>
  <c r="F34" i="4" s="1"/>
  <c r="J35" i="1"/>
  <c r="K35" i="1" s="1"/>
  <c r="D35" i="4" s="1"/>
  <c r="F35" i="4" s="1"/>
  <c r="J36" i="1"/>
  <c r="K36" i="1" s="1"/>
  <c r="J37" i="1"/>
  <c r="K37" i="1" s="1"/>
  <c r="J38" i="1"/>
  <c r="K38" i="1" s="1"/>
  <c r="J39" i="1"/>
  <c r="K39" i="1" s="1"/>
  <c r="D39" i="4" s="1"/>
  <c r="F39" i="4" s="1"/>
  <c r="J40" i="1"/>
  <c r="K40" i="1" s="1"/>
  <c r="D40" i="4" s="1"/>
  <c r="F40" i="4" s="1"/>
  <c r="J2" i="1"/>
  <c r="D38" i="4" l="1"/>
  <c r="F38" i="4" s="1"/>
  <c r="D37" i="4"/>
  <c r="F37" i="4" s="1"/>
  <c r="D36" i="4"/>
  <c r="F36" i="4" s="1"/>
  <c r="D29" i="4"/>
  <c r="F29" i="4" s="1"/>
  <c r="D31" i="4"/>
  <c r="F31" i="4" s="1"/>
  <c r="D30" i="4"/>
  <c r="F30" i="4" s="1"/>
  <c r="D23" i="4"/>
  <c r="F23" i="4" s="1"/>
  <c r="D20" i="4"/>
  <c r="F20" i="4" s="1"/>
  <c r="D21" i="4"/>
  <c r="F21" i="4" s="1"/>
  <c r="D22" i="4"/>
  <c r="F22" i="4" s="1"/>
  <c r="D17" i="4"/>
  <c r="F17" i="4" s="1"/>
  <c r="D15" i="4"/>
  <c r="F15" i="4" s="1"/>
  <c r="D16" i="4"/>
  <c r="F16" i="4" s="1"/>
  <c r="D12" i="4"/>
  <c r="F12" i="4" s="1"/>
  <c r="D8" i="4"/>
  <c r="F8" i="4" s="1"/>
  <c r="F36" i="3"/>
  <c r="F20" i="3"/>
  <c r="D7" i="4"/>
  <c r="F7" i="4" s="1"/>
</calcChain>
</file>

<file path=xl/sharedStrings.xml><?xml version="1.0" encoding="utf-8"?>
<sst xmlns="http://schemas.openxmlformats.org/spreadsheetml/2006/main" count="436" uniqueCount="256">
  <si>
    <t>No</t>
  </si>
  <si>
    <t>Perusahaan</t>
  </si>
  <si>
    <t>Tahun</t>
  </si>
  <si>
    <t>OUT (Pendapatan Netto)Revenue /Net sales</t>
  </si>
  <si>
    <t xml:space="preserve">Beban Penjualan / Cost Of Sales / Selling expense </t>
  </si>
  <si>
    <t>Beban Administrasi / Administrative expense</t>
  </si>
  <si>
    <t>Gaji Tunjangan Beban Penjualan / Finance Cost</t>
  </si>
  <si>
    <t>Gaji Tunjangan Beban Administrasi</t>
  </si>
  <si>
    <t>IN (Selain Upah &amp; Tunjangan)</t>
  </si>
  <si>
    <t>VA (OUT-IN)</t>
  </si>
  <si>
    <t>no</t>
  </si>
  <si>
    <t>nama perusahaan</t>
  </si>
  <si>
    <t>tahun</t>
  </si>
  <si>
    <t>ROA</t>
  </si>
  <si>
    <t xml:space="preserve">laba bersih </t>
  </si>
  <si>
    <t>total aset</t>
  </si>
  <si>
    <t>total (/)</t>
  </si>
  <si>
    <t>Harga Saham</t>
  </si>
  <si>
    <t>Jumlah Saham Beredar</t>
  </si>
  <si>
    <t>MVE ( Harga Saham * Jumlah saham Beredar )</t>
  </si>
  <si>
    <t>Hutang</t>
  </si>
  <si>
    <t>MVE + Hutang</t>
  </si>
  <si>
    <t>Asset</t>
  </si>
  <si>
    <t>VA</t>
  </si>
  <si>
    <t>( CE ) EKUITAS</t>
  </si>
  <si>
    <t>VACA = VA / CE</t>
  </si>
  <si>
    <t>( HC ) BEBAN KARYAWAN</t>
  </si>
  <si>
    <t>VAHU = VA / HC</t>
  </si>
  <si>
    <t>SC = VA - HC</t>
  </si>
  <si>
    <t>STVA = SC / VA</t>
  </si>
  <si>
    <t>VACA</t>
  </si>
  <si>
    <t>VAHU</t>
  </si>
  <si>
    <t>STVA</t>
  </si>
  <si>
    <t>VAICTM</t>
  </si>
  <si>
    <t>Prospector Strategy</t>
  </si>
  <si>
    <t>KARPEN</t>
  </si>
  <si>
    <t>𝐽𝑢𝑚𝑙𝑎ℎ 𝐾𝑎𝑟𝑦𝑎𝑤𝑎n</t>
  </si>
  <si>
    <t>Penjualan</t>
  </si>
  <si>
    <t>di bagi</t>
  </si>
  <si>
    <t>PBV</t>
  </si>
  <si>
    <t>Harga Pasar Saham</t>
  </si>
  <si>
    <t>saham yang beredar</t>
  </si>
  <si>
    <t>dibagi</t>
  </si>
  <si>
    <t>MARKET</t>
  </si>
  <si>
    <t>beban iklan</t>
  </si>
  <si>
    <t>total penjualan</t>
  </si>
  <si>
    <t>PPEINT</t>
  </si>
  <si>
    <t>𝑃𝑟𝑜𝑝𝑒𝑟𝑡𝑦,𝑃𝑙𝑎𝑛𝑡 𝑎𝑛𝑑 𝐸𝑞𝑢𝑖𝑝𝑚𝑒𝑛t</t>
  </si>
  <si>
    <t>Total Aset</t>
  </si>
  <si>
    <t>Pemberian skor (1 ‘Terendah’ – 5 ‘Tertinggi)</t>
  </si>
  <si>
    <t>Skor 4 - 10 = 0</t>
  </si>
  <si>
    <t>skor</t>
  </si>
  <si>
    <t>TOTAL SKOR</t>
  </si>
  <si>
    <t>KET</t>
  </si>
  <si>
    <t>ITMG</t>
  </si>
  <si>
    <t>TCPI</t>
  </si>
  <si>
    <t>INCO</t>
  </si>
  <si>
    <t xml:space="preserve">ADRO </t>
  </si>
  <si>
    <t>ANTM</t>
  </si>
  <si>
    <t>PTBA</t>
  </si>
  <si>
    <t>PSSI</t>
  </si>
  <si>
    <t>MDKA</t>
  </si>
  <si>
    <t>BSSR</t>
  </si>
  <si>
    <t>GEMS</t>
  </si>
  <si>
    <t>BTON</t>
  </si>
  <si>
    <t>SMMT</t>
  </si>
  <si>
    <t>SGER</t>
  </si>
  <si>
    <t>OUT</t>
  </si>
  <si>
    <t>Skor 11 -20 = 1</t>
  </si>
  <si>
    <t>Tobins Q (dibagi)</t>
  </si>
  <si>
    <t>X1</t>
  </si>
  <si>
    <t>Y1</t>
  </si>
  <si>
    <t>Y2</t>
  </si>
  <si>
    <t>Z</t>
  </si>
  <si>
    <t>1-2=1</t>
  </si>
  <si>
    <t>3-4=2</t>
  </si>
  <si>
    <t>5-6=3</t>
  </si>
  <si>
    <t>7-8=4</t>
  </si>
  <si>
    <t>9-10=5</t>
  </si>
  <si>
    <t>defender</t>
  </si>
  <si>
    <t>97.43</t>
  </si>
  <si>
    <t>120.36</t>
  </si>
  <si>
    <t>168.70</t>
  </si>
  <si>
    <t>28.20</t>
  </si>
  <si>
    <t>17.59</t>
  </si>
  <si>
    <t>17.71</t>
  </si>
  <si>
    <t>20.83</t>
  </si>
  <si>
    <t>22.37</t>
  </si>
  <si>
    <t>25.10</t>
  </si>
  <si>
    <t>47.18</t>
  </si>
  <si>
    <t>81.20</t>
  </si>
  <si>
    <t>134.77</t>
  </si>
  <si>
    <t>35.41</t>
  </si>
  <si>
    <t>44.00</t>
  </si>
  <si>
    <t>54.36</t>
  </si>
  <si>
    <t>27.16</t>
  </si>
  <si>
    <t>19.45</t>
  </si>
  <si>
    <t>32.27</t>
  </si>
  <si>
    <t>19.66</t>
  </si>
  <si>
    <t>53.30</t>
  </si>
  <si>
    <t>53.56</t>
  </si>
  <si>
    <t>23.89</t>
  </si>
  <si>
    <t>26.33</t>
  </si>
  <si>
    <t>53.59</t>
  </si>
  <si>
    <t>40.33</t>
  </si>
  <si>
    <t>59.69</t>
  </si>
  <si>
    <t>77.55</t>
  </si>
  <si>
    <t>60.76</t>
  </si>
  <si>
    <t>52.17</t>
  </si>
  <si>
    <t>80.42</t>
  </si>
  <si>
    <t>19.48</t>
  </si>
  <si>
    <t>20.98</t>
  </si>
  <si>
    <t>24.14</t>
  </si>
  <si>
    <t>39.26</t>
  </si>
  <si>
    <t>60.45</t>
  </si>
  <si>
    <t>390.20</t>
  </si>
  <si>
    <t>517.24</t>
  </si>
  <si>
    <t>693.28</t>
  </si>
  <si>
    <t>0.03</t>
  </si>
  <si>
    <t>0.28</t>
  </si>
  <si>
    <t>0.45</t>
  </si>
  <si>
    <t>0.02</t>
  </si>
  <si>
    <t>0.04</t>
  </si>
  <si>
    <t>0.06</t>
  </si>
  <si>
    <t>0.07</t>
  </si>
  <si>
    <t>0.13</t>
  </si>
  <si>
    <t>0.26</t>
  </si>
  <si>
    <t>0.05</t>
  </si>
  <si>
    <t>0.11</t>
  </si>
  <si>
    <t>0.10</t>
  </si>
  <si>
    <t>0.22</t>
  </si>
  <si>
    <t>0.15</t>
  </si>
  <si>
    <t>0.23</t>
  </si>
  <si>
    <t>0.01</t>
  </si>
  <si>
    <t>0.47</t>
  </si>
  <si>
    <t>0.59</t>
  </si>
  <si>
    <t>0.42</t>
  </si>
  <si>
    <t>0.61</t>
  </si>
  <si>
    <t>-0.02</t>
  </si>
  <si>
    <t>0.34</t>
  </si>
  <si>
    <t>0.16</t>
  </si>
  <si>
    <t>0.17</t>
  </si>
  <si>
    <t>13507.14</t>
  </si>
  <si>
    <t>1383.66</t>
  </si>
  <si>
    <t>16701.91</t>
  </si>
  <si>
    <t>12.71</t>
  </si>
  <si>
    <t>17.64</t>
  </si>
  <si>
    <t>14.14</t>
  </si>
  <si>
    <t>21893.35</t>
  </si>
  <si>
    <t>18805.34</t>
  </si>
  <si>
    <t>26540.71</t>
  </si>
  <si>
    <t>7167.88</t>
  </si>
  <si>
    <t>9486.24</t>
  </si>
  <si>
    <t>11421.50</t>
  </si>
  <si>
    <t>1.86</t>
  </si>
  <si>
    <t>2.00</t>
  </si>
  <si>
    <t>1.71</t>
  </si>
  <si>
    <t>1.60</t>
  </si>
  <si>
    <t>1.19</t>
  </si>
  <si>
    <t>1.29</t>
  </si>
  <si>
    <t>6198.13</t>
  </si>
  <si>
    <t>13201.98</t>
  </si>
  <si>
    <t>17692.66</t>
  </si>
  <si>
    <t>57240.89</t>
  </si>
  <si>
    <t>69686.28</t>
  </si>
  <si>
    <t>25624.74</t>
  </si>
  <si>
    <t>16841.25</t>
  </si>
  <si>
    <t>24583.59</t>
  </si>
  <si>
    <t>28050.69</t>
  </si>
  <si>
    <t>18434.48</t>
  </si>
  <si>
    <t>56409.77</t>
  </si>
  <si>
    <t>36729.82</t>
  </si>
  <si>
    <t>1.11</t>
  </si>
  <si>
    <t>1.41</t>
  </si>
  <si>
    <t>1.21</t>
  </si>
  <si>
    <t>0.77</t>
  </si>
  <si>
    <t>0.82</t>
  </si>
  <si>
    <t>1.87</t>
  </si>
  <si>
    <t>2.68</t>
  </si>
  <si>
    <t>2.42</t>
  </si>
  <si>
    <t>X1*Z*Y1</t>
  </si>
  <si>
    <t>X1*Z*Y2</t>
  </si>
  <si>
    <t>1316134.75</t>
  </si>
  <si>
    <t>166537.59</t>
  </si>
  <si>
    <t>2817663.02</t>
  </si>
  <si>
    <t>358.70</t>
  </si>
  <si>
    <t>310.56</t>
  </si>
  <si>
    <t>250.55</t>
  </si>
  <si>
    <t>456242.70</t>
  </si>
  <si>
    <t>420722.69</t>
  </si>
  <si>
    <t>666232.83</t>
  </si>
  <si>
    <t>338242.50</t>
  </si>
  <si>
    <t>770365.03</t>
  </si>
  <si>
    <t>1539290.16</t>
  </si>
  <si>
    <t>66.05</t>
  </si>
  <si>
    <t>88.44</t>
  </si>
  <si>
    <t>93.13</t>
  </si>
  <si>
    <t>43.51</t>
  </si>
  <si>
    <t>23.16</t>
  </si>
  <si>
    <t>41.86</t>
  </si>
  <si>
    <t>121914.79</t>
  </si>
  <si>
    <t>703767.52</t>
  </si>
  <si>
    <t>947736.09</t>
  </si>
  <si>
    <t>1367688.63</t>
  </si>
  <si>
    <t>1834960.83</t>
  </si>
  <si>
    <t>1373319.76</t>
  </si>
  <si>
    <t>679335.88</t>
  </si>
  <si>
    <t>1467601.35</t>
  </si>
  <si>
    <t>2175376.68</t>
  </si>
  <si>
    <t>1120248.39</t>
  </si>
  <si>
    <t>2942977.16</t>
  </si>
  <si>
    <t>2953877.06</t>
  </si>
  <si>
    <t>21.74</t>
  </si>
  <si>
    <t>29.66</t>
  </si>
  <si>
    <t>29.25</t>
  </si>
  <si>
    <t>17.32</t>
  </si>
  <si>
    <t>32.48</t>
  </si>
  <si>
    <t>113.12</t>
  </si>
  <si>
    <t>1047.46</t>
  </si>
  <si>
    <t>1253.28</t>
  </si>
  <si>
    <t>983.44</t>
  </si>
  <si>
    <t>3.18</t>
  </si>
  <si>
    <t>34.33</t>
  </si>
  <si>
    <t>76.63</t>
  </si>
  <si>
    <t>0.52</t>
  </si>
  <si>
    <t>0.72</t>
  </si>
  <si>
    <t>0.74</t>
  </si>
  <si>
    <t>1.50</t>
  </si>
  <si>
    <t>1.89</t>
  </si>
  <si>
    <t>1.17</t>
  </si>
  <si>
    <t>35.38</t>
  </si>
  <si>
    <t>1.28</t>
  </si>
  <si>
    <t>2.48</t>
  </si>
  <si>
    <t>6.17</t>
  </si>
  <si>
    <t>2.71</t>
  </si>
  <si>
    <t>4.32</t>
  </si>
  <si>
    <t>9.09</t>
  </si>
  <si>
    <t>1.12</t>
  </si>
  <si>
    <t>8.27</t>
  </si>
  <si>
    <t>12.64</t>
  </si>
  <si>
    <t>0.68</t>
  </si>
  <si>
    <t>0.89</t>
  </si>
  <si>
    <t>4.67</t>
  </si>
  <si>
    <t>28.13</t>
  </si>
  <si>
    <t>45.95</t>
  </si>
  <si>
    <t>7.15</t>
  </si>
  <si>
    <t>22.27</t>
  </si>
  <si>
    <t>49.56</t>
  </si>
  <si>
    <t>0.37</t>
  </si>
  <si>
    <t>2.79</t>
  </si>
  <si>
    <t>-0.59</t>
  </si>
  <si>
    <t>9.33</t>
  </si>
  <si>
    <t>20.59</t>
  </si>
  <si>
    <t>15.77</t>
  </si>
  <si>
    <t>84.69</t>
  </si>
  <si>
    <t>121.55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</si>
</sst>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Rp&quot;* #,##0_-;\-&quot;Rp&quot;* #,##0_-;_-&quot;Rp&quot;* &quot;-&quot;_-;_-@_-"/>
    <numFmt numFmtId="164" formatCode="_-[$Rp-3809]* #,##0.00_-;\-[$Rp-3809]* #,##0.00_-;_-[$Rp-3809]* &quot;-&quot;??_-;_-@_-"/>
    <numFmt numFmtId="165" formatCode="&quot;Rp&quot;#,##0.00"/>
    <numFmt numFmtId="179" formatCode="0.00000000"/>
    <numFmt numFmtId="181" formatCode="0.0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rgb="FF242424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42" fontId="2" fillId="2" borderId="0" xfId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2" fillId="5" borderId="3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0" fontId="7" fillId="0" borderId="0" xfId="0" applyFont="1" applyAlignment="1">
      <alignment horizontal="right" vertical="center"/>
    </xf>
    <xf numFmtId="0" fontId="0" fillId="6" borderId="0" xfId="0" applyFill="1"/>
    <xf numFmtId="0" fontId="4" fillId="6" borderId="0" xfId="0" applyFont="1" applyFill="1" applyAlignment="1">
      <alignment vertical="center"/>
    </xf>
    <xf numFmtId="0" fontId="0" fillId="3" borderId="0" xfId="0" applyFill="1"/>
    <xf numFmtId="1" fontId="0" fillId="0" borderId="0" xfId="0" applyNumberFormat="1"/>
    <xf numFmtId="1" fontId="7" fillId="0" borderId="0" xfId="0" applyNumberFormat="1" applyFont="1" applyAlignment="1">
      <alignment horizontal="right" vertical="center"/>
    </xf>
    <xf numFmtId="0" fontId="0" fillId="0" borderId="0" xfId="0" applyNumberFormat="1"/>
    <xf numFmtId="179" fontId="0" fillId="0" borderId="0" xfId="0" applyNumberFormat="1"/>
    <xf numFmtId="181" fontId="0" fillId="0" borderId="0" xfId="0" applyNumberFormat="1"/>
    <xf numFmtId="3" fontId="7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</cellXfs>
  <cellStyles count="2"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B2429-13C6-43D3-B997-D0D270E92297}">
  <dimension ref="A1:K40"/>
  <sheetViews>
    <sheetView workbookViewId="0">
      <pane xSplit="6" ySplit="6" topLeftCell="G35" activePane="bottomRight" state="frozen"/>
      <selection pane="topRight" activeCell="G1" sqref="G1"/>
      <selection pane="bottomLeft" activeCell="A7" sqref="A7"/>
      <selection pane="bottomRight" sqref="A1:K40"/>
    </sheetView>
  </sheetViews>
  <sheetFormatPr defaultRowHeight="14.5" x14ac:dyDescent="0.35"/>
  <cols>
    <col min="2" max="2" width="15.08984375" customWidth="1"/>
    <col min="4" max="4" width="18" customWidth="1"/>
    <col min="5" max="5" width="16.453125" customWidth="1"/>
    <col min="6" max="6" width="14.7265625" customWidth="1"/>
    <col min="7" max="7" width="15.453125" customWidth="1"/>
    <col min="8" max="8" width="13.81640625" customWidth="1"/>
    <col min="9" max="9" width="16.1796875" customWidth="1"/>
    <col min="10" max="10" width="16.36328125" customWidth="1"/>
    <col min="11" max="11" width="16.81640625" customWidth="1"/>
  </cols>
  <sheetData>
    <row r="1" spans="1:11" ht="70.5" customHeight="1" x14ac:dyDescent="0.35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67</v>
      </c>
      <c r="K1" s="4" t="s">
        <v>9</v>
      </c>
    </row>
    <row r="2" spans="1:11" x14ac:dyDescent="0.35">
      <c r="A2" s="21">
        <v>1</v>
      </c>
      <c r="B2" s="19" t="s">
        <v>54</v>
      </c>
      <c r="C2">
        <v>2020</v>
      </c>
      <c r="D2">
        <v>1185336000</v>
      </c>
      <c r="E2">
        <v>75101000</v>
      </c>
      <c r="F2">
        <v>20138000</v>
      </c>
      <c r="G2">
        <v>0</v>
      </c>
      <c r="H2">
        <v>13597000</v>
      </c>
      <c r="I2">
        <v>3473000</v>
      </c>
      <c r="J2">
        <f>SUM(D2:H2)</f>
        <v>1294172000</v>
      </c>
      <c r="K2">
        <f>J2-I2</f>
        <v>1290699000</v>
      </c>
    </row>
    <row r="3" spans="1:11" x14ac:dyDescent="0.35">
      <c r="A3" s="21">
        <v>2</v>
      </c>
      <c r="C3">
        <v>2021</v>
      </c>
      <c r="D3">
        <v>2076813000</v>
      </c>
      <c r="E3">
        <v>100418000</v>
      </c>
      <c r="F3">
        <v>24933000</v>
      </c>
      <c r="G3">
        <v>1851000</v>
      </c>
      <c r="H3">
        <v>17025000</v>
      </c>
      <c r="I3">
        <v>2689000</v>
      </c>
      <c r="J3">
        <f t="shared" ref="J3:J40" si="0">SUM(D3:H3)</f>
        <v>2221040000</v>
      </c>
      <c r="K3">
        <f t="shared" ref="K3:K40" si="1">J3-I3</f>
        <v>2218351000</v>
      </c>
    </row>
    <row r="4" spans="1:11" x14ac:dyDescent="0.35">
      <c r="A4" s="21">
        <v>3</v>
      </c>
      <c r="C4">
        <v>2022</v>
      </c>
      <c r="D4">
        <v>3636213000</v>
      </c>
      <c r="E4">
        <v>169764000</v>
      </c>
      <c r="F4">
        <v>41912000</v>
      </c>
      <c r="G4">
        <v>2242000</v>
      </c>
      <c r="H4">
        <v>21097000</v>
      </c>
      <c r="I4">
        <v>3354000</v>
      </c>
      <c r="J4">
        <f t="shared" si="0"/>
        <v>3871228000</v>
      </c>
      <c r="K4">
        <f t="shared" si="1"/>
        <v>3867874000</v>
      </c>
    </row>
    <row r="5" spans="1:11" x14ac:dyDescent="0.35">
      <c r="A5" s="21">
        <v>4</v>
      </c>
      <c r="B5" s="20" t="s">
        <v>55</v>
      </c>
      <c r="C5">
        <v>2020</v>
      </c>
      <c r="D5" s="22">
        <v>1672368000000</v>
      </c>
      <c r="E5" s="22">
        <v>1364217000000</v>
      </c>
      <c r="F5" s="22">
        <v>4707000000</v>
      </c>
      <c r="G5" s="22">
        <v>56354000000</v>
      </c>
      <c r="H5" s="22">
        <v>65498000000</v>
      </c>
      <c r="I5" s="22">
        <v>103570000000</v>
      </c>
      <c r="J5" s="27">
        <f t="shared" si="0"/>
        <v>3163144000000</v>
      </c>
      <c r="K5" s="27">
        <f t="shared" si="1"/>
        <v>3059574000000</v>
      </c>
    </row>
    <row r="6" spans="1:11" x14ac:dyDescent="0.35">
      <c r="A6" s="21">
        <v>5</v>
      </c>
      <c r="C6">
        <v>2021</v>
      </c>
      <c r="D6" s="22">
        <v>1670829000000</v>
      </c>
      <c r="E6" s="22">
        <v>114309000000</v>
      </c>
      <c r="F6" s="22">
        <v>6914000000</v>
      </c>
      <c r="G6" s="22">
        <v>60204000000</v>
      </c>
      <c r="H6" s="22">
        <v>57572000000</v>
      </c>
      <c r="I6" s="22">
        <v>86843000000</v>
      </c>
      <c r="J6" s="27">
        <f t="shared" si="0"/>
        <v>1909828000000</v>
      </c>
      <c r="K6" s="27">
        <f t="shared" si="1"/>
        <v>1822985000000</v>
      </c>
    </row>
    <row r="7" spans="1:11" x14ac:dyDescent="0.35">
      <c r="A7" s="21">
        <v>6</v>
      </c>
      <c r="C7">
        <v>2022</v>
      </c>
      <c r="D7" s="22">
        <v>1758131000000</v>
      </c>
      <c r="E7" s="22">
        <v>137867000000</v>
      </c>
      <c r="F7" s="22">
        <v>7574000000</v>
      </c>
      <c r="G7" s="22">
        <v>58860000000</v>
      </c>
      <c r="H7" s="22">
        <v>65969000000</v>
      </c>
      <c r="I7" s="22">
        <v>81786000000</v>
      </c>
      <c r="J7" s="27">
        <f t="shared" si="0"/>
        <v>2028401000000</v>
      </c>
      <c r="K7" s="27">
        <f t="shared" si="1"/>
        <v>1946615000000</v>
      </c>
    </row>
    <row r="8" spans="1:11" x14ac:dyDescent="0.35">
      <c r="A8" s="21">
        <v>7</v>
      </c>
      <c r="B8" s="20" t="s">
        <v>56</v>
      </c>
      <c r="C8">
        <v>2020</v>
      </c>
      <c r="D8">
        <v>764744000</v>
      </c>
      <c r="E8">
        <v>640365000</v>
      </c>
      <c r="F8">
        <v>7385000</v>
      </c>
      <c r="G8">
        <v>74503000</v>
      </c>
      <c r="H8">
        <v>2144000</v>
      </c>
      <c r="I8">
        <v>20242000</v>
      </c>
      <c r="J8">
        <f t="shared" si="0"/>
        <v>1489141000</v>
      </c>
      <c r="K8">
        <f t="shared" si="1"/>
        <v>1468899000</v>
      </c>
    </row>
    <row r="9" spans="1:11" x14ac:dyDescent="0.35">
      <c r="A9" s="21">
        <v>8</v>
      </c>
      <c r="C9">
        <v>2021</v>
      </c>
      <c r="D9">
        <v>953174000</v>
      </c>
      <c r="E9">
        <v>704323000</v>
      </c>
      <c r="F9">
        <v>17691000</v>
      </c>
      <c r="G9">
        <v>78130000</v>
      </c>
      <c r="H9">
        <v>6751000</v>
      </c>
      <c r="I9">
        <v>10750000</v>
      </c>
      <c r="J9">
        <f t="shared" si="0"/>
        <v>1760069000</v>
      </c>
      <c r="K9">
        <f t="shared" si="1"/>
        <v>1749319000</v>
      </c>
    </row>
    <row r="10" spans="1:11" x14ac:dyDescent="0.35">
      <c r="A10" s="21">
        <v>9</v>
      </c>
      <c r="C10">
        <v>2022</v>
      </c>
      <c r="D10">
        <v>1179452000</v>
      </c>
      <c r="E10">
        <v>865885000</v>
      </c>
      <c r="F10">
        <v>19734000</v>
      </c>
      <c r="G10">
        <v>85093000</v>
      </c>
      <c r="H10">
        <v>6726000</v>
      </c>
      <c r="I10">
        <v>23093000</v>
      </c>
      <c r="J10">
        <f t="shared" si="0"/>
        <v>2156890000</v>
      </c>
      <c r="K10">
        <f t="shared" si="1"/>
        <v>2133797000</v>
      </c>
    </row>
    <row r="11" spans="1:11" x14ac:dyDescent="0.35">
      <c r="A11" s="21">
        <v>10</v>
      </c>
      <c r="B11" s="20" t="s">
        <v>57</v>
      </c>
      <c r="C11">
        <v>2020</v>
      </c>
      <c r="D11">
        <v>2534842000</v>
      </c>
      <c r="E11">
        <v>1958113000</v>
      </c>
      <c r="F11">
        <v>165381000</v>
      </c>
      <c r="G11">
        <v>33817000</v>
      </c>
      <c r="H11">
        <v>69955000</v>
      </c>
      <c r="I11">
        <v>89425000</v>
      </c>
      <c r="J11">
        <f t="shared" si="0"/>
        <v>4762108000</v>
      </c>
      <c r="K11">
        <f t="shared" si="1"/>
        <v>4672683000</v>
      </c>
    </row>
    <row r="12" spans="1:11" x14ac:dyDescent="0.35">
      <c r="A12" s="21">
        <v>11</v>
      </c>
      <c r="C12">
        <v>2021</v>
      </c>
      <c r="D12">
        <v>3992718000</v>
      </c>
      <c r="E12">
        <v>2222972000</v>
      </c>
      <c r="F12">
        <v>185045000</v>
      </c>
      <c r="G12">
        <v>10030000</v>
      </c>
      <c r="H12">
        <v>71185000</v>
      </c>
      <c r="I12">
        <v>83334000</v>
      </c>
      <c r="J12">
        <f t="shared" si="0"/>
        <v>6481950000</v>
      </c>
      <c r="K12">
        <f t="shared" si="1"/>
        <v>6398616000</v>
      </c>
    </row>
    <row r="13" spans="1:11" x14ac:dyDescent="0.35">
      <c r="A13" s="21">
        <v>12</v>
      </c>
      <c r="C13">
        <v>2022</v>
      </c>
      <c r="D13">
        <v>8102399000</v>
      </c>
      <c r="E13">
        <v>3449427000</v>
      </c>
      <c r="F13">
        <v>375490000</v>
      </c>
      <c r="G13">
        <v>9620000</v>
      </c>
      <c r="H13">
        <v>80780000</v>
      </c>
      <c r="I13">
        <v>89314000</v>
      </c>
      <c r="J13">
        <f t="shared" si="0"/>
        <v>12017716000</v>
      </c>
      <c r="K13">
        <f t="shared" si="1"/>
        <v>11928402000</v>
      </c>
    </row>
    <row r="14" spans="1:11" x14ac:dyDescent="0.35">
      <c r="A14" s="21">
        <v>13</v>
      </c>
      <c r="B14" s="20" t="s">
        <v>58</v>
      </c>
      <c r="C14">
        <v>2020</v>
      </c>
      <c r="D14" s="27">
        <v>27372461091000</v>
      </c>
      <c r="E14" s="27">
        <v>22896684435000</v>
      </c>
      <c r="F14" s="27">
        <v>1910403835000</v>
      </c>
      <c r="G14" s="27">
        <v>807451341000</v>
      </c>
      <c r="H14" s="27">
        <v>876938397000</v>
      </c>
      <c r="I14" s="27">
        <v>565451837000</v>
      </c>
      <c r="J14" s="27">
        <f t="shared" si="0"/>
        <v>53863939099000</v>
      </c>
      <c r="K14" s="27">
        <f t="shared" si="1"/>
        <v>53298487262000</v>
      </c>
    </row>
    <row r="15" spans="1:11" x14ac:dyDescent="0.35">
      <c r="A15" s="21">
        <v>14</v>
      </c>
      <c r="C15">
        <v>2021</v>
      </c>
      <c r="D15" s="27">
        <v>38445595000000</v>
      </c>
      <c r="E15" s="27">
        <v>32086534000000</v>
      </c>
      <c r="F15" s="27">
        <v>2542548000000</v>
      </c>
      <c r="G15" s="27">
        <v>911972000000</v>
      </c>
      <c r="H15" s="27">
        <v>978991000000</v>
      </c>
      <c r="I15" s="27">
        <v>359094000000</v>
      </c>
      <c r="J15" s="27">
        <f t="shared" si="0"/>
        <v>74965640000000</v>
      </c>
      <c r="K15" s="27">
        <f t="shared" si="1"/>
        <v>74606546000000</v>
      </c>
    </row>
    <row r="16" spans="1:11" x14ac:dyDescent="0.35">
      <c r="A16" s="21">
        <v>15</v>
      </c>
      <c r="C16">
        <v>2022</v>
      </c>
      <c r="D16" s="27">
        <v>45930356000000</v>
      </c>
      <c r="E16" s="27">
        <v>37719837000000</v>
      </c>
      <c r="F16" s="27">
        <v>3351019000000</v>
      </c>
      <c r="G16" s="27">
        <v>839162000000</v>
      </c>
      <c r="H16" s="27">
        <v>940995000000</v>
      </c>
      <c r="I16" s="27">
        <v>381088000000</v>
      </c>
      <c r="J16" s="27">
        <f t="shared" si="0"/>
        <v>88781369000000</v>
      </c>
      <c r="K16" s="27">
        <f t="shared" si="1"/>
        <v>88400281000000</v>
      </c>
    </row>
    <row r="17" spans="1:11" x14ac:dyDescent="0.35">
      <c r="A17" s="21">
        <v>16</v>
      </c>
      <c r="B17" s="20" t="s">
        <v>59</v>
      </c>
      <c r="C17">
        <v>2020</v>
      </c>
      <c r="D17" s="27">
        <v>17325192000000</v>
      </c>
      <c r="E17" s="27">
        <v>692320000000</v>
      </c>
      <c r="F17" s="27">
        <v>1439913000000</v>
      </c>
      <c r="G17" s="27">
        <v>188527000000</v>
      </c>
      <c r="H17" s="27">
        <v>616247000000</v>
      </c>
      <c r="I17" s="27">
        <v>132515000000</v>
      </c>
      <c r="J17" s="27">
        <f t="shared" si="0"/>
        <v>20262199000000</v>
      </c>
      <c r="K17" s="27">
        <f t="shared" si="1"/>
        <v>20129684000000</v>
      </c>
    </row>
    <row r="18" spans="1:11" x14ac:dyDescent="0.35">
      <c r="A18" s="21">
        <v>17</v>
      </c>
      <c r="C18">
        <v>2021</v>
      </c>
      <c r="D18" s="27">
        <v>29261468000000</v>
      </c>
      <c r="E18" s="27">
        <v>1014269000000</v>
      </c>
      <c r="F18" s="27">
        <v>2579462000000</v>
      </c>
      <c r="G18" s="27">
        <v>406623000000</v>
      </c>
      <c r="H18" s="27">
        <v>1626231000000</v>
      </c>
      <c r="I18" s="27">
        <v>158426000000</v>
      </c>
      <c r="J18" s="27">
        <f t="shared" si="0"/>
        <v>34888053000000</v>
      </c>
      <c r="K18" s="27">
        <f t="shared" si="1"/>
        <v>34729627000000</v>
      </c>
    </row>
    <row r="19" spans="1:11" x14ac:dyDescent="0.35">
      <c r="A19" s="21">
        <v>18</v>
      </c>
      <c r="C19">
        <v>2022</v>
      </c>
      <c r="D19" s="27">
        <v>42648590000000</v>
      </c>
      <c r="E19" s="27">
        <v>953120000000</v>
      </c>
      <c r="F19" s="27">
        <v>2390336000000</v>
      </c>
      <c r="G19" s="27">
        <v>305659000000</v>
      </c>
      <c r="H19" s="27">
        <v>1291564000000</v>
      </c>
      <c r="I19" s="27">
        <v>200203000000</v>
      </c>
      <c r="J19" s="27">
        <f t="shared" si="0"/>
        <v>47589269000000</v>
      </c>
      <c r="K19" s="27">
        <f t="shared" si="1"/>
        <v>47389066000000</v>
      </c>
    </row>
    <row r="20" spans="1:11" x14ac:dyDescent="0.35">
      <c r="A20" s="21">
        <v>19</v>
      </c>
      <c r="B20" s="20" t="s">
        <v>60</v>
      </c>
      <c r="C20">
        <v>2020</v>
      </c>
      <c r="D20">
        <v>68355016</v>
      </c>
      <c r="E20">
        <v>55876843</v>
      </c>
      <c r="F20">
        <v>5592691</v>
      </c>
      <c r="G20">
        <v>4929706</v>
      </c>
      <c r="H20">
        <v>2943830</v>
      </c>
      <c r="I20">
        <v>1583897</v>
      </c>
      <c r="J20">
        <f t="shared" si="0"/>
        <v>137698086</v>
      </c>
      <c r="K20">
        <f t="shared" si="1"/>
        <v>136114189</v>
      </c>
    </row>
    <row r="21" spans="1:11" x14ac:dyDescent="0.35">
      <c r="A21" s="21">
        <v>20</v>
      </c>
      <c r="C21">
        <v>2021</v>
      </c>
      <c r="D21">
        <v>108733646</v>
      </c>
      <c r="E21">
        <v>73833411</v>
      </c>
      <c r="F21">
        <v>6216981</v>
      </c>
      <c r="G21">
        <v>982363</v>
      </c>
      <c r="H21">
        <v>2799605</v>
      </c>
      <c r="I21">
        <v>984603</v>
      </c>
      <c r="J21">
        <f t="shared" si="0"/>
        <v>192566006</v>
      </c>
      <c r="K21">
        <f t="shared" si="1"/>
        <v>191581403</v>
      </c>
    </row>
    <row r="22" spans="1:11" x14ac:dyDescent="0.35">
      <c r="A22" s="21">
        <v>21</v>
      </c>
      <c r="C22">
        <v>2022</v>
      </c>
      <c r="D22">
        <v>119280504</v>
      </c>
      <c r="E22">
        <v>75946936</v>
      </c>
      <c r="F22">
        <v>6241640</v>
      </c>
      <c r="G22">
        <v>1752286</v>
      </c>
      <c r="H22">
        <v>2253057</v>
      </c>
      <c r="I22">
        <v>477551</v>
      </c>
      <c r="J22">
        <f t="shared" si="0"/>
        <v>205474423</v>
      </c>
      <c r="K22">
        <f t="shared" si="1"/>
        <v>204996872</v>
      </c>
    </row>
    <row r="23" spans="1:11" x14ac:dyDescent="0.35">
      <c r="A23" s="21">
        <v>22</v>
      </c>
      <c r="B23" s="20" t="s">
        <v>61</v>
      </c>
      <c r="C23">
        <v>2020</v>
      </c>
      <c r="D23">
        <v>321860885</v>
      </c>
      <c r="E23">
        <v>207739510</v>
      </c>
      <c r="F23">
        <v>20019418</v>
      </c>
      <c r="G23">
        <v>15762311</v>
      </c>
      <c r="H23">
        <v>9595665</v>
      </c>
      <c r="I23">
        <v>18331368</v>
      </c>
      <c r="J23">
        <f t="shared" si="0"/>
        <v>574977789</v>
      </c>
      <c r="K23">
        <f t="shared" si="1"/>
        <v>556646421</v>
      </c>
    </row>
    <row r="24" spans="1:11" x14ac:dyDescent="0.35">
      <c r="A24" s="21">
        <v>23</v>
      </c>
      <c r="C24">
        <v>2021</v>
      </c>
      <c r="D24">
        <v>380956549</v>
      </c>
      <c r="E24">
        <v>260859462</v>
      </c>
      <c r="F24">
        <v>29262265</v>
      </c>
      <c r="G24">
        <v>13167724</v>
      </c>
      <c r="H24">
        <v>14844887</v>
      </c>
      <c r="I24">
        <v>12997787</v>
      </c>
      <c r="J24">
        <f t="shared" si="0"/>
        <v>699090887</v>
      </c>
      <c r="K24">
        <f t="shared" si="1"/>
        <v>686093100</v>
      </c>
    </row>
    <row r="25" spans="1:11" x14ac:dyDescent="0.35">
      <c r="A25" s="21">
        <v>24</v>
      </c>
      <c r="C25">
        <v>2022</v>
      </c>
      <c r="D25">
        <v>869878995</v>
      </c>
      <c r="E25">
        <v>705227690</v>
      </c>
      <c r="F25">
        <v>53063655</v>
      </c>
      <c r="G25">
        <v>14596216</v>
      </c>
      <c r="H25">
        <v>16590295</v>
      </c>
      <c r="I25">
        <v>43435421</v>
      </c>
      <c r="J25">
        <f t="shared" si="0"/>
        <v>1659356851</v>
      </c>
      <c r="K25">
        <f t="shared" si="1"/>
        <v>1615921430</v>
      </c>
    </row>
    <row r="26" spans="1:11" x14ac:dyDescent="0.35">
      <c r="A26" s="21">
        <v>25</v>
      </c>
      <c r="B26" s="20" t="s">
        <v>62</v>
      </c>
      <c r="C26">
        <v>2020</v>
      </c>
      <c r="D26">
        <v>331463965</v>
      </c>
      <c r="E26">
        <v>48942691</v>
      </c>
      <c r="F26">
        <v>8679589</v>
      </c>
      <c r="G26">
        <v>7351707</v>
      </c>
      <c r="H26">
        <v>3317421</v>
      </c>
      <c r="I26">
        <v>2059145</v>
      </c>
      <c r="J26">
        <f t="shared" si="0"/>
        <v>399755373</v>
      </c>
      <c r="K26">
        <f t="shared" si="1"/>
        <v>397696228</v>
      </c>
    </row>
    <row r="27" spans="1:11" x14ac:dyDescent="0.35">
      <c r="A27" s="21">
        <v>26</v>
      </c>
      <c r="C27">
        <v>2021</v>
      </c>
      <c r="D27">
        <v>691372585</v>
      </c>
      <c r="E27">
        <v>74621343</v>
      </c>
      <c r="F27">
        <v>8360921</v>
      </c>
      <c r="G27">
        <v>10690216</v>
      </c>
      <c r="H27">
        <v>3397858</v>
      </c>
      <c r="I27">
        <v>4937930</v>
      </c>
      <c r="J27">
        <f t="shared" si="0"/>
        <v>788442923</v>
      </c>
      <c r="K27">
        <f t="shared" si="1"/>
        <v>783504993</v>
      </c>
    </row>
    <row r="28" spans="1:11" x14ac:dyDescent="0.35">
      <c r="A28" s="21">
        <v>27</v>
      </c>
      <c r="C28">
        <v>2022</v>
      </c>
      <c r="D28">
        <v>1029015864</v>
      </c>
      <c r="E28">
        <v>110062338</v>
      </c>
      <c r="F28">
        <v>8732102</v>
      </c>
      <c r="G28">
        <v>11980787</v>
      </c>
      <c r="H28">
        <v>3731196</v>
      </c>
      <c r="I28">
        <v>40551299</v>
      </c>
      <c r="J28">
        <f t="shared" si="0"/>
        <v>1163522287</v>
      </c>
      <c r="K28">
        <f t="shared" si="1"/>
        <v>1122970988</v>
      </c>
    </row>
    <row r="29" spans="1:11" x14ac:dyDescent="0.35">
      <c r="A29" s="21">
        <v>28</v>
      </c>
      <c r="B29" s="20" t="s">
        <v>63</v>
      </c>
      <c r="C29">
        <v>2020</v>
      </c>
      <c r="D29" s="22">
        <v>1061409877</v>
      </c>
      <c r="E29" s="22">
        <v>187130739</v>
      </c>
      <c r="F29" s="22">
        <v>62068860</v>
      </c>
      <c r="G29" s="22">
        <v>75924</v>
      </c>
      <c r="H29" s="22">
        <v>23591202</v>
      </c>
      <c r="I29" s="22">
        <v>9046608</v>
      </c>
      <c r="J29">
        <f t="shared" si="0"/>
        <v>1334276602</v>
      </c>
      <c r="K29">
        <f t="shared" si="1"/>
        <v>1325229994</v>
      </c>
    </row>
    <row r="30" spans="1:11" x14ac:dyDescent="0.35">
      <c r="A30" s="21">
        <v>29</v>
      </c>
      <c r="C30">
        <v>2021</v>
      </c>
      <c r="D30" s="22">
        <v>1585953591</v>
      </c>
      <c r="E30" s="22">
        <v>195965176</v>
      </c>
      <c r="F30" s="22">
        <v>87721288</v>
      </c>
      <c r="G30" s="22">
        <v>213255</v>
      </c>
      <c r="H30" s="22">
        <v>41941611</v>
      </c>
      <c r="I30" s="22">
        <v>7511822</v>
      </c>
      <c r="J30">
        <f t="shared" si="0"/>
        <v>1911794921</v>
      </c>
      <c r="K30">
        <f t="shared" si="1"/>
        <v>1904283099</v>
      </c>
    </row>
    <row r="31" spans="1:11" x14ac:dyDescent="0.35">
      <c r="A31" s="21">
        <v>30</v>
      </c>
      <c r="C31">
        <v>2022</v>
      </c>
      <c r="D31" s="22">
        <v>2919964403</v>
      </c>
      <c r="E31" s="22">
        <v>287481357</v>
      </c>
      <c r="F31" s="22">
        <v>109410336</v>
      </c>
      <c r="G31" s="22">
        <v>274236</v>
      </c>
      <c r="H31" s="22">
        <v>45407377</v>
      </c>
      <c r="I31" s="22">
        <v>8282892</v>
      </c>
      <c r="J31">
        <f t="shared" si="0"/>
        <v>3362537709</v>
      </c>
      <c r="K31">
        <f t="shared" si="1"/>
        <v>3354254817</v>
      </c>
    </row>
    <row r="32" spans="1:11" x14ac:dyDescent="0.35">
      <c r="A32" s="21">
        <v>31</v>
      </c>
      <c r="B32" s="20" t="s">
        <v>64</v>
      </c>
      <c r="C32">
        <v>2020</v>
      </c>
      <c r="D32" s="22">
        <v>113551660060</v>
      </c>
      <c r="E32" s="22">
        <v>240725425</v>
      </c>
      <c r="F32" s="22">
        <v>10165930253</v>
      </c>
      <c r="G32" s="22">
        <v>240725425</v>
      </c>
      <c r="H32" s="22">
        <v>7117535522</v>
      </c>
      <c r="I32" s="22">
        <v>10929853</v>
      </c>
      <c r="J32" s="27">
        <f t="shared" si="0"/>
        <v>131316576685</v>
      </c>
      <c r="K32" s="27">
        <f t="shared" si="1"/>
        <v>131305646832</v>
      </c>
    </row>
    <row r="33" spans="1:11" x14ac:dyDescent="0.35">
      <c r="A33" s="21">
        <v>32</v>
      </c>
      <c r="C33">
        <v>2021</v>
      </c>
      <c r="D33" s="22">
        <v>112730081720</v>
      </c>
      <c r="E33" s="22">
        <v>232118863</v>
      </c>
      <c r="F33" s="22">
        <v>10725993061</v>
      </c>
      <c r="G33" s="22">
        <v>232118863</v>
      </c>
      <c r="H33" s="22">
        <v>6492431920</v>
      </c>
      <c r="I33" s="22">
        <v>82713720</v>
      </c>
      <c r="J33" s="27">
        <f t="shared" si="0"/>
        <v>130412744427</v>
      </c>
      <c r="K33" s="27">
        <f t="shared" si="1"/>
        <v>130330030707</v>
      </c>
    </row>
    <row r="34" spans="1:11" x14ac:dyDescent="0.35">
      <c r="A34" s="21">
        <v>33</v>
      </c>
      <c r="C34">
        <v>2022</v>
      </c>
      <c r="D34" s="22">
        <v>152170646020</v>
      </c>
      <c r="E34" s="22">
        <v>220114245</v>
      </c>
      <c r="F34" s="22">
        <v>11006581372</v>
      </c>
      <c r="G34" s="22">
        <v>220114245</v>
      </c>
      <c r="H34" s="22">
        <v>7374519950</v>
      </c>
      <c r="I34" s="22">
        <v>287393393</v>
      </c>
      <c r="J34" s="27">
        <f t="shared" si="0"/>
        <v>170991975832</v>
      </c>
      <c r="K34" s="27">
        <f t="shared" si="1"/>
        <v>170704582439</v>
      </c>
    </row>
    <row r="35" spans="1:11" x14ac:dyDescent="0.35">
      <c r="A35" s="21">
        <v>34</v>
      </c>
      <c r="B35" s="20" t="s">
        <v>65</v>
      </c>
      <c r="C35">
        <v>2020</v>
      </c>
      <c r="D35" s="22">
        <v>209445719950</v>
      </c>
      <c r="E35" s="22">
        <v>196640722419</v>
      </c>
      <c r="F35" s="22">
        <v>40945348468</v>
      </c>
      <c r="G35" s="22">
        <v>5215035202</v>
      </c>
      <c r="H35" s="22">
        <v>16908177026</v>
      </c>
      <c r="I35" s="22">
        <v>13034562985</v>
      </c>
      <c r="J35" s="27">
        <f t="shared" si="0"/>
        <v>469155003065</v>
      </c>
      <c r="K35" s="27">
        <f t="shared" si="1"/>
        <v>456120440080</v>
      </c>
    </row>
    <row r="36" spans="1:11" x14ac:dyDescent="0.35">
      <c r="A36" s="21">
        <v>35</v>
      </c>
      <c r="C36">
        <v>2021</v>
      </c>
      <c r="D36" s="22">
        <v>508273589516</v>
      </c>
      <c r="E36" s="22">
        <v>346110488109</v>
      </c>
      <c r="F36" s="22">
        <v>41394931902</v>
      </c>
      <c r="G36" s="22">
        <v>5671889478</v>
      </c>
      <c r="H36" s="22">
        <v>18618671669</v>
      </c>
      <c r="I36" s="22">
        <v>16875102054</v>
      </c>
      <c r="J36" s="27">
        <f t="shared" si="0"/>
        <v>920069570674</v>
      </c>
      <c r="K36" s="27">
        <f t="shared" si="1"/>
        <v>903194468620</v>
      </c>
    </row>
    <row r="37" spans="1:11" x14ac:dyDescent="0.35">
      <c r="A37" s="21">
        <v>36</v>
      </c>
      <c r="C37">
        <v>2022</v>
      </c>
      <c r="D37" s="22">
        <v>1049271370556</v>
      </c>
      <c r="E37" s="22">
        <v>711910933902</v>
      </c>
      <c r="F37" s="22">
        <v>59697968732</v>
      </c>
      <c r="G37" s="22">
        <v>5960159607</v>
      </c>
      <c r="H37" s="22">
        <v>26062054374</v>
      </c>
      <c r="I37" s="22">
        <v>6600180890</v>
      </c>
      <c r="J37" s="27">
        <f t="shared" si="0"/>
        <v>1852902487171</v>
      </c>
      <c r="K37" s="27">
        <f t="shared" si="1"/>
        <v>1846302306281</v>
      </c>
    </row>
    <row r="38" spans="1:11" x14ac:dyDescent="0.35">
      <c r="A38" s="21">
        <v>37</v>
      </c>
      <c r="B38" s="20" t="s">
        <v>66</v>
      </c>
      <c r="C38">
        <v>2020</v>
      </c>
      <c r="D38" s="22">
        <v>2035076870827</v>
      </c>
      <c r="E38" s="22">
        <v>1929521442279</v>
      </c>
      <c r="F38" s="22">
        <v>28745365730</v>
      </c>
      <c r="G38" s="22">
        <v>724300773</v>
      </c>
      <c r="H38" s="22">
        <v>9979760985</v>
      </c>
      <c r="I38" s="22">
        <v>18904762761</v>
      </c>
      <c r="J38" s="27">
        <f t="shared" si="0"/>
        <v>4004047740594</v>
      </c>
      <c r="K38" s="27">
        <f t="shared" si="1"/>
        <v>3985142977833</v>
      </c>
    </row>
    <row r="39" spans="1:11" x14ac:dyDescent="0.35">
      <c r="A39" s="21">
        <v>38</v>
      </c>
      <c r="C39">
        <v>2021</v>
      </c>
      <c r="D39" s="22">
        <v>3924499699655</v>
      </c>
      <c r="E39" s="22">
        <v>3551864041898</v>
      </c>
      <c r="F39" s="22">
        <v>47611538368</v>
      </c>
      <c r="G39" s="22">
        <v>3785353279</v>
      </c>
      <c r="H39" s="22">
        <v>11283180736</v>
      </c>
      <c r="I39" s="22">
        <v>20839515499</v>
      </c>
      <c r="J39" s="27">
        <f t="shared" si="0"/>
        <v>7539043813936</v>
      </c>
      <c r="K39" s="27">
        <f t="shared" si="1"/>
        <v>7518204298437</v>
      </c>
    </row>
    <row r="40" spans="1:11" x14ac:dyDescent="0.35">
      <c r="A40" s="21">
        <v>39</v>
      </c>
      <c r="C40">
        <v>2022</v>
      </c>
      <c r="D40" s="22">
        <v>10448875185271</v>
      </c>
      <c r="E40" s="22">
        <v>9718905432718</v>
      </c>
      <c r="F40" s="22">
        <v>73182743928</v>
      </c>
      <c r="G40" s="22">
        <v>8435072295</v>
      </c>
      <c r="H40" s="22">
        <v>21667538825</v>
      </c>
      <c r="I40" s="22">
        <v>33217495651</v>
      </c>
      <c r="J40" s="27">
        <f t="shared" si="0"/>
        <v>20271065973037</v>
      </c>
      <c r="K40" s="27">
        <f t="shared" si="1"/>
        <v>20237848477386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4B9FB-2E64-4BBD-BC28-1797043A76C0}">
  <dimension ref="A1:F40"/>
  <sheetViews>
    <sheetView workbookViewId="0">
      <pane xSplit="5" ySplit="9" topLeftCell="F38" activePane="bottomRight" state="frozen"/>
      <selection pane="topRight" activeCell="F1" sqref="F1"/>
      <selection pane="bottomLeft" activeCell="A10" sqref="A10"/>
      <selection pane="bottomRight" sqref="A1:F40"/>
    </sheetView>
  </sheetViews>
  <sheetFormatPr defaultRowHeight="14.5" x14ac:dyDescent="0.35"/>
  <cols>
    <col min="2" max="2" width="17.6328125" customWidth="1"/>
    <col min="4" max="4" width="20.1796875" customWidth="1"/>
    <col min="5" max="5" width="21.54296875" customWidth="1"/>
    <col min="6" max="6" width="20.7265625" customWidth="1"/>
  </cols>
  <sheetData>
    <row r="1" spans="1:6" x14ac:dyDescent="0.35">
      <c r="A1" s="10" t="s">
        <v>0</v>
      </c>
      <c r="B1" s="10" t="s">
        <v>1</v>
      </c>
      <c r="C1" s="10" t="s">
        <v>2</v>
      </c>
      <c r="D1" s="11" t="s">
        <v>23</v>
      </c>
      <c r="E1" s="12" t="s">
        <v>24</v>
      </c>
      <c r="F1" s="13" t="s">
        <v>25</v>
      </c>
    </row>
    <row r="2" spans="1:6" x14ac:dyDescent="0.35">
      <c r="A2" s="21">
        <v>1</v>
      </c>
      <c r="B2" s="19" t="s">
        <v>54</v>
      </c>
      <c r="C2">
        <v>2020</v>
      </c>
      <c r="D2" s="23">
        <v>1290699000</v>
      </c>
      <c r="E2">
        <v>846290000</v>
      </c>
      <c r="F2">
        <f>D2/E2</f>
        <v>1.5251261387940305</v>
      </c>
    </row>
    <row r="3" spans="1:6" x14ac:dyDescent="0.35">
      <c r="A3" s="21">
        <v>2</v>
      </c>
      <c r="C3">
        <v>2021</v>
      </c>
      <c r="D3" s="23">
        <v>2218351000</v>
      </c>
      <c r="E3">
        <v>1201559000</v>
      </c>
      <c r="F3">
        <f t="shared" ref="F3:F40" si="0">D3/E3</f>
        <v>1.846227276396748</v>
      </c>
    </row>
    <row r="4" spans="1:6" x14ac:dyDescent="0.35">
      <c r="A4" s="21">
        <v>3</v>
      </c>
      <c r="C4">
        <v>2022</v>
      </c>
      <c r="D4" s="23">
        <v>3867874000</v>
      </c>
      <c r="E4">
        <v>1950280000</v>
      </c>
      <c r="F4">
        <f t="shared" si="0"/>
        <v>1.9832403552310438</v>
      </c>
    </row>
    <row r="5" spans="1:6" x14ac:dyDescent="0.35">
      <c r="A5" s="21">
        <v>4</v>
      </c>
      <c r="B5" s="20" t="s">
        <v>55</v>
      </c>
      <c r="C5">
        <v>2020</v>
      </c>
      <c r="D5" s="28">
        <v>3059574000000</v>
      </c>
      <c r="E5" s="22">
        <v>1431558000000</v>
      </c>
      <c r="F5">
        <f t="shared" si="0"/>
        <v>2.1372336992283931</v>
      </c>
    </row>
    <row r="6" spans="1:6" x14ac:dyDescent="0.35">
      <c r="A6" s="21">
        <v>5</v>
      </c>
      <c r="C6">
        <v>2021</v>
      </c>
      <c r="D6" s="28">
        <v>1822985000000</v>
      </c>
      <c r="E6" s="22">
        <v>1540273000000</v>
      </c>
      <c r="F6">
        <f t="shared" si="0"/>
        <v>1.1835466829581509</v>
      </c>
    </row>
    <row r="7" spans="1:6" x14ac:dyDescent="0.35">
      <c r="A7" s="21">
        <v>6</v>
      </c>
      <c r="C7">
        <v>2022</v>
      </c>
      <c r="D7" s="28">
        <v>1946615000000</v>
      </c>
      <c r="E7" s="22">
        <v>1648024000000</v>
      </c>
      <c r="F7">
        <f t="shared" si="0"/>
        <v>1.1811812206618351</v>
      </c>
    </row>
    <row r="8" spans="1:6" x14ac:dyDescent="0.35">
      <c r="A8" s="21">
        <v>7</v>
      </c>
      <c r="B8" s="20" t="s">
        <v>56</v>
      </c>
      <c r="C8">
        <v>2020</v>
      </c>
      <c r="D8" s="23">
        <v>1468899000</v>
      </c>
      <c r="E8">
        <v>2020388000</v>
      </c>
      <c r="F8">
        <f t="shared" si="0"/>
        <v>0.72703807387491903</v>
      </c>
    </row>
    <row r="9" spans="1:6" x14ac:dyDescent="0.35">
      <c r="A9" s="21">
        <v>8</v>
      </c>
      <c r="C9">
        <v>2021</v>
      </c>
      <c r="D9" s="23">
        <v>1749319000</v>
      </c>
      <c r="E9">
        <v>2154461000</v>
      </c>
      <c r="F9">
        <f t="shared" si="0"/>
        <v>0.81195203811997529</v>
      </c>
    </row>
    <row r="10" spans="1:6" x14ac:dyDescent="0.35">
      <c r="A10" s="21">
        <v>9</v>
      </c>
      <c r="C10">
        <v>2022</v>
      </c>
      <c r="D10" s="23">
        <v>2133797000</v>
      </c>
      <c r="E10">
        <v>2354780000</v>
      </c>
      <c r="F10">
        <f t="shared" si="0"/>
        <v>0.90615556442640077</v>
      </c>
    </row>
    <row r="11" spans="1:6" x14ac:dyDescent="0.35">
      <c r="A11" s="21">
        <v>10</v>
      </c>
      <c r="B11" s="20" t="s">
        <v>57</v>
      </c>
      <c r="C11">
        <v>2020</v>
      </c>
      <c r="D11" s="23">
        <v>4672683000</v>
      </c>
      <c r="E11">
        <v>3951714000</v>
      </c>
      <c r="F11">
        <f t="shared" si="0"/>
        <v>1.1824446303553344</v>
      </c>
    </row>
    <row r="12" spans="1:6" x14ac:dyDescent="0.35">
      <c r="A12" s="21">
        <v>11</v>
      </c>
      <c r="C12">
        <v>2021</v>
      </c>
      <c r="D12" s="23">
        <v>6398616000</v>
      </c>
      <c r="E12">
        <v>4458315000</v>
      </c>
      <c r="F12">
        <f t="shared" si="0"/>
        <v>1.4352094905810828</v>
      </c>
    </row>
    <row r="13" spans="1:6" x14ac:dyDescent="0.35">
      <c r="A13" s="21">
        <v>12</v>
      </c>
      <c r="C13">
        <v>2022</v>
      </c>
      <c r="D13" s="23">
        <v>11928402000</v>
      </c>
      <c r="E13">
        <v>6527338000</v>
      </c>
      <c r="F13">
        <f t="shared" si="0"/>
        <v>1.8274527839679819</v>
      </c>
    </row>
    <row r="14" spans="1:6" x14ac:dyDescent="0.35">
      <c r="A14" s="21">
        <v>13</v>
      </c>
      <c r="B14" s="20" t="s">
        <v>58</v>
      </c>
      <c r="C14">
        <v>2020</v>
      </c>
      <c r="D14" s="28">
        <v>53298487262000</v>
      </c>
      <c r="E14" s="27">
        <v>19039449025000</v>
      </c>
      <c r="F14">
        <f t="shared" si="0"/>
        <v>2.7993713049162148</v>
      </c>
    </row>
    <row r="15" spans="1:6" x14ac:dyDescent="0.35">
      <c r="A15" s="21">
        <v>14</v>
      </c>
      <c r="C15">
        <v>2021</v>
      </c>
      <c r="D15" s="28">
        <v>74606546000000</v>
      </c>
      <c r="E15" s="27">
        <v>20837098000000</v>
      </c>
      <c r="F15">
        <f t="shared" si="0"/>
        <v>3.5804672032545031</v>
      </c>
    </row>
    <row r="16" spans="1:6" x14ac:dyDescent="0.35">
      <c r="A16" s="21">
        <v>15</v>
      </c>
      <c r="C16">
        <v>2022</v>
      </c>
      <c r="D16" s="28">
        <v>88400281000000</v>
      </c>
      <c r="E16" s="27">
        <v>23712060000000</v>
      </c>
      <c r="F16">
        <f t="shared" si="0"/>
        <v>3.7280725925963414</v>
      </c>
    </row>
    <row r="17" spans="1:6" x14ac:dyDescent="0.35">
      <c r="A17" s="21">
        <v>16</v>
      </c>
      <c r="B17" s="20" t="s">
        <v>59</v>
      </c>
      <c r="C17">
        <v>2020</v>
      </c>
      <c r="D17" s="28">
        <v>20129684000000</v>
      </c>
      <c r="E17" s="27">
        <v>16939196000000</v>
      </c>
      <c r="F17">
        <f t="shared" si="0"/>
        <v>1.1883494352388391</v>
      </c>
    </row>
    <row r="18" spans="1:6" x14ac:dyDescent="0.35">
      <c r="A18" s="21">
        <v>17</v>
      </c>
      <c r="C18">
        <v>2021</v>
      </c>
      <c r="D18" s="28">
        <v>34729627000000</v>
      </c>
      <c r="E18" s="27">
        <v>24253724000000</v>
      </c>
      <c r="F18">
        <f t="shared" si="0"/>
        <v>1.431929669851937</v>
      </c>
    </row>
    <row r="19" spans="1:6" x14ac:dyDescent="0.35">
      <c r="A19" s="21">
        <v>18</v>
      </c>
      <c r="C19">
        <v>2022</v>
      </c>
      <c r="D19" s="28">
        <v>47389066000000</v>
      </c>
      <c r="E19" s="27">
        <v>28916046000000</v>
      </c>
      <c r="F19">
        <f t="shared" si="0"/>
        <v>1.6388501387776184</v>
      </c>
    </row>
    <row r="20" spans="1:6" x14ac:dyDescent="0.35">
      <c r="A20" s="21">
        <v>19</v>
      </c>
      <c r="B20" s="20" t="s">
        <v>60</v>
      </c>
      <c r="C20">
        <v>2020</v>
      </c>
      <c r="D20" s="23">
        <v>136114189</v>
      </c>
      <c r="E20">
        <v>94530896</v>
      </c>
      <c r="F20">
        <f t="shared" si="0"/>
        <v>1.4398910277968804</v>
      </c>
    </row>
    <row r="21" spans="1:6" x14ac:dyDescent="0.35">
      <c r="A21" s="21">
        <v>20</v>
      </c>
      <c r="C21">
        <v>2021</v>
      </c>
      <c r="D21" s="23">
        <v>191581403</v>
      </c>
      <c r="E21">
        <v>114655887</v>
      </c>
      <c r="F21">
        <f t="shared" si="0"/>
        <v>1.6709251309529358</v>
      </c>
    </row>
    <row r="22" spans="1:6" x14ac:dyDescent="0.35">
      <c r="A22" s="21">
        <v>21</v>
      </c>
      <c r="C22">
        <v>2022</v>
      </c>
      <c r="D22" s="23">
        <v>204996872</v>
      </c>
      <c r="E22">
        <v>145875110</v>
      </c>
      <c r="F22">
        <f t="shared" si="0"/>
        <v>1.4052902650767496</v>
      </c>
    </row>
    <row r="23" spans="1:6" x14ac:dyDescent="0.35">
      <c r="A23" s="21">
        <v>22</v>
      </c>
      <c r="B23" s="20" t="s">
        <v>61</v>
      </c>
      <c r="C23">
        <v>2020</v>
      </c>
      <c r="D23" s="23">
        <v>556646421</v>
      </c>
      <c r="E23">
        <v>563645881</v>
      </c>
      <c r="F23">
        <f t="shared" si="0"/>
        <v>0.9875818129149071</v>
      </c>
    </row>
    <row r="24" spans="1:6" x14ac:dyDescent="0.35">
      <c r="A24" s="21">
        <v>23</v>
      </c>
      <c r="C24">
        <v>2021</v>
      </c>
      <c r="D24" s="23">
        <v>686093100</v>
      </c>
      <c r="E24">
        <v>779410297</v>
      </c>
      <c r="F24">
        <f t="shared" si="0"/>
        <v>0.88027205008814502</v>
      </c>
    </row>
    <row r="25" spans="1:6" x14ac:dyDescent="0.35">
      <c r="A25" s="21">
        <v>24</v>
      </c>
      <c r="C25">
        <v>2022</v>
      </c>
      <c r="D25" s="23">
        <v>1615921430</v>
      </c>
      <c r="E25">
        <v>2024833268</v>
      </c>
      <c r="F25">
        <f t="shared" si="0"/>
        <v>0.79805160036515166</v>
      </c>
    </row>
    <row r="26" spans="1:6" x14ac:dyDescent="0.35">
      <c r="A26" s="21">
        <v>25</v>
      </c>
      <c r="B26" s="20" t="s">
        <v>62</v>
      </c>
      <c r="C26">
        <v>2020</v>
      </c>
      <c r="D26" s="23">
        <v>397696228</v>
      </c>
      <c r="E26">
        <v>190376045</v>
      </c>
      <c r="F26">
        <f t="shared" si="0"/>
        <v>2.0890035193240832</v>
      </c>
    </row>
    <row r="27" spans="1:6" x14ac:dyDescent="0.35">
      <c r="A27" s="21">
        <v>26</v>
      </c>
      <c r="C27">
        <v>2021</v>
      </c>
      <c r="D27" s="23">
        <v>783504993</v>
      </c>
      <c r="E27">
        <v>252612693</v>
      </c>
      <c r="F27">
        <f t="shared" si="0"/>
        <v>3.1016057969818642</v>
      </c>
    </row>
    <row r="28" spans="1:6" x14ac:dyDescent="0.35">
      <c r="A28" s="21">
        <v>27</v>
      </c>
      <c r="C28">
        <v>2022</v>
      </c>
      <c r="D28" s="23">
        <v>1122970988</v>
      </c>
      <c r="E28">
        <v>220477774</v>
      </c>
      <c r="F28">
        <f t="shared" si="0"/>
        <v>5.0933523485228944</v>
      </c>
    </row>
    <row r="29" spans="1:6" x14ac:dyDescent="0.35">
      <c r="A29" s="21">
        <v>28</v>
      </c>
      <c r="B29" s="20" t="s">
        <v>63</v>
      </c>
      <c r="C29">
        <v>2020</v>
      </c>
      <c r="D29" s="23">
        <v>1325229994</v>
      </c>
      <c r="E29" s="22">
        <v>349434544</v>
      </c>
      <c r="F29">
        <f t="shared" si="0"/>
        <v>3.792498528708713</v>
      </c>
    </row>
    <row r="30" spans="1:6" x14ac:dyDescent="0.35">
      <c r="A30" s="21">
        <v>29</v>
      </c>
      <c r="C30">
        <v>2021</v>
      </c>
      <c r="D30" s="23">
        <v>1904283099</v>
      </c>
      <c r="E30" s="22">
        <v>316324043</v>
      </c>
      <c r="F30">
        <f t="shared" si="0"/>
        <v>6.0200390742982508</v>
      </c>
    </row>
    <row r="31" spans="1:6" x14ac:dyDescent="0.35">
      <c r="A31" s="21">
        <v>30</v>
      </c>
      <c r="C31">
        <v>2022</v>
      </c>
      <c r="D31" s="23">
        <v>3354254817</v>
      </c>
      <c r="E31" s="22">
        <v>558244639</v>
      </c>
      <c r="F31">
        <f t="shared" si="0"/>
        <v>6.0085750630916497</v>
      </c>
    </row>
    <row r="32" spans="1:6" x14ac:dyDescent="0.35">
      <c r="A32" s="21">
        <v>31</v>
      </c>
      <c r="B32" s="20" t="s">
        <v>64</v>
      </c>
      <c r="C32">
        <v>2020</v>
      </c>
      <c r="D32" s="28">
        <v>131305646832</v>
      </c>
      <c r="E32" s="22">
        <v>188706429061</v>
      </c>
      <c r="F32">
        <f t="shared" si="0"/>
        <v>0.69581967866900285</v>
      </c>
    </row>
    <row r="33" spans="1:6" x14ac:dyDescent="0.35">
      <c r="A33" s="21">
        <v>32</v>
      </c>
      <c r="C33">
        <v>2021</v>
      </c>
      <c r="D33" s="28">
        <v>130330030707</v>
      </c>
      <c r="E33" s="22">
        <v>197765605633</v>
      </c>
      <c r="F33">
        <f t="shared" si="0"/>
        <v>0.6590126240093418</v>
      </c>
    </row>
    <row r="34" spans="1:6" x14ac:dyDescent="0.35">
      <c r="A34" s="21">
        <v>33</v>
      </c>
      <c r="C34">
        <v>2022</v>
      </c>
      <c r="D34" s="28">
        <v>170704582439</v>
      </c>
      <c r="E34" s="22">
        <v>238205004845</v>
      </c>
      <c r="F34">
        <f t="shared" si="0"/>
        <v>0.71662886575400664</v>
      </c>
    </row>
    <row r="35" spans="1:6" x14ac:dyDescent="0.35">
      <c r="A35" s="21">
        <v>34</v>
      </c>
      <c r="B35" s="20" t="s">
        <v>65</v>
      </c>
      <c r="C35">
        <v>2020</v>
      </c>
      <c r="D35" s="28">
        <v>456120440080</v>
      </c>
      <c r="E35" s="22">
        <v>564557831801</v>
      </c>
      <c r="F35">
        <f t="shared" si="0"/>
        <v>0.80792509533509949</v>
      </c>
    </row>
    <row r="36" spans="1:6" x14ac:dyDescent="0.35">
      <c r="A36" s="21">
        <v>35</v>
      </c>
      <c r="C36">
        <v>2021</v>
      </c>
      <c r="D36" s="28">
        <v>903194468620</v>
      </c>
      <c r="E36" s="22">
        <v>817847583715</v>
      </c>
      <c r="F36">
        <f t="shared" si="0"/>
        <v>1.1043554894633538</v>
      </c>
    </row>
    <row r="37" spans="1:6" x14ac:dyDescent="0.35">
      <c r="A37" s="21">
        <v>36</v>
      </c>
      <c r="C37">
        <v>2022</v>
      </c>
      <c r="D37" s="28">
        <v>1846302306281</v>
      </c>
      <c r="E37" s="22">
        <v>1016896178133</v>
      </c>
      <c r="F37">
        <f t="shared" si="0"/>
        <v>1.8156251798200012</v>
      </c>
    </row>
    <row r="38" spans="1:6" x14ac:dyDescent="0.35">
      <c r="A38" s="21">
        <v>37</v>
      </c>
      <c r="B38" s="20" t="s">
        <v>66</v>
      </c>
      <c r="C38">
        <v>2020</v>
      </c>
      <c r="D38" s="28">
        <v>3985142977833</v>
      </c>
      <c r="E38" s="22">
        <v>235692505020</v>
      </c>
      <c r="F38">
        <f t="shared" si="0"/>
        <v>16.908229548898195</v>
      </c>
    </row>
    <row r="39" spans="1:6" x14ac:dyDescent="0.35">
      <c r="A39" s="21">
        <v>38</v>
      </c>
      <c r="C39">
        <v>2021</v>
      </c>
      <c r="D39" s="28">
        <v>7518204298437</v>
      </c>
      <c r="E39" s="22">
        <v>434182013309</v>
      </c>
      <c r="F39">
        <f t="shared" si="0"/>
        <v>17.315789387816995</v>
      </c>
    </row>
    <row r="40" spans="1:6" x14ac:dyDescent="0.35">
      <c r="A40" s="21">
        <v>39</v>
      </c>
      <c r="C40">
        <v>2022</v>
      </c>
      <c r="D40" s="28">
        <v>20237848477386</v>
      </c>
      <c r="E40" s="22">
        <v>1012132881917</v>
      </c>
      <c r="F40">
        <f t="shared" si="0"/>
        <v>19.995248488573072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D3841-6CB6-4E8F-AE39-E04742692211}">
  <dimension ref="A1:F40"/>
  <sheetViews>
    <sheetView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sqref="A1:F40"/>
    </sheetView>
  </sheetViews>
  <sheetFormatPr defaultRowHeight="14.5" x14ac:dyDescent="0.35"/>
  <cols>
    <col min="2" max="2" width="16.7265625" customWidth="1"/>
    <col min="4" max="4" width="19.1796875" customWidth="1"/>
    <col min="5" max="5" width="25.90625" customWidth="1"/>
    <col min="6" max="6" width="26.453125" customWidth="1"/>
  </cols>
  <sheetData>
    <row r="1" spans="1:6" x14ac:dyDescent="0.35">
      <c r="A1" s="14" t="s">
        <v>0</v>
      </c>
      <c r="B1" s="14" t="s">
        <v>1</v>
      </c>
      <c r="C1" s="14" t="s">
        <v>2</v>
      </c>
      <c r="D1" s="14" t="s">
        <v>23</v>
      </c>
      <c r="E1" s="14" t="s">
        <v>26</v>
      </c>
      <c r="F1" s="15" t="s">
        <v>27</v>
      </c>
    </row>
    <row r="2" spans="1:6" x14ac:dyDescent="0.35">
      <c r="A2" s="21">
        <v>1</v>
      </c>
      <c r="B2" s="19" t="s">
        <v>54</v>
      </c>
      <c r="C2">
        <v>2020</v>
      </c>
      <c r="D2" s="23">
        <v>1290699000</v>
      </c>
      <c r="E2">
        <f>SUM(VA!G2:H2)</f>
        <v>13597000</v>
      </c>
      <c r="F2">
        <f>D2/E2</f>
        <v>94.925277634772371</v>
      </c>
    </row>
    <row r="3" spans="1:6" x14ac:dyDescent="0.35">
      <c r="A3" s="21">
        <v>2</v>
      </c>
      <c r="C3">
        <v>2021</v>
      </c>
      <c r="D3" s="23">
        <v>2218351000</v>
      </c>
      <c r="E3">
        <f>SUM(VA!G3:H3)</f>
        <v>18876000</v>
      </c>
      <c r="F3">
        <f t="shared" ref="F3:F40" si="0">D3/E3</f>
        <v>117.52230345412164</v>
      </c>
    </row>
    <row r="4" spans="1:6" x14ac:dyDescent="0.35">
      <c r="A4" s="21">
        <v>3</v>
      </c>
      <c r="C4">
        <v>2022</v>
      </c>
      <c r="D4" s="23">
        <v>3867874000</v>
      </c>
      <c r="E4">
        <f>SUM(VA!G4:H4)</f>
        <v>23339000</v>
      </c>
      <c r="F4">
        <f t="shared" si="0"/>
        <v>165.72578088178585</v>
      </c>
    </row>
    <row r="5" spans="1:6" x14ac:dyDescent="0.35">
      <c r="A5" s="21">
        <v>4</v>
      </c>
      <c r="B5" s="20" t="s">
        <v>55</v>
      </c>
      <c r="C5">
        <v>2020</v>
      </c>
      <c r="D5" s="28">
        <v>3059574000000</v>
      </c>
      <c r="E5" s="27">
        <f>SUM(VA!G5:H5)</f>
        <v>121852000000</v>
      </c>
      <c r="F5">
        <f t="shared" si="0"/>
        <v>25.108935429865738</v>
      </c>
    </row>
    <row r="6" spans="1:6" x14ac:dyDescent="0.35">
      <c r="A6" s="21">
        <v>5</v>
      </c>
      <c r="C6">
        <v>2021</v>
      </c>
      <c r="D6" s="28">
        <v>1822985000000</v>
      </c>
      <c r="E6" s="27">
        <f>SUM(VA!G6:H6)</f>
        <v>117776000000</v>
      </c>
      <c r="F6">
        <f t="shared" si="0"/>
        <v>15.478408164651542</v>
      </c>
    </row>
    <row r="7" spans="1:6" x14ac:dyDescent="0.35">
      <c r="A7" s="21">
        <v>6</v>
      </c>
      <c r="C7">
        <v>2022</v>
      </c>
      <c r="D7" s="28">
        <v>1946615000000</v>
      </c>
      <c r="E7" s="27">
        <f>SUM(VA!G7:H7)</f>
        <v>124829000000</v>
      </c>
      <c r="F7">
        <f t="shared" si="0"/>
        <v>15.59425293801921</v>
      </c>
    </row>
    <row r="8" spans="1:6" x14ac:dyDescent="0.35">
      <c r="A8" s="21">
        <v>7</v>
      </c>
      <c r="B8" s="20" t="s">
        <v>56</v>
      </c>
      <c r="C8">
        <v>2020</v>
      </c>
      <c r="D8" s="23">
        <v>1468899000</v>
      </c>
      <c r="E8">
        <f>SUM(VA!G8:H8)</f>
        <v>76647000</v>
      </c>
      <c r="F8">
        <f t="shared" si="0"/>
        <v>19.164468276644879</v>
      </c>
    </row>
    <row r="9" spans="1:6" x14ac:dyDescent="0.35">
      <c r="A9" s="21">
        <v>8</v>
      </c>
      <c r="C9">
        <v>2021</v>
      </c>
      <c r="D9" s="23">
        <v>1749319000</v>
      </c>
      <c r="E9">
        <f>SUM(VA!G9:H9)</f>
        <v>84881000</v>
      </c>
      <c r="F9">
        <f t="shared" si="0"/>
        <v>20.609076236142364</v>
      </c>
    </row>
    <row r="10" spans="1:6" x14ac:dyDescent="0.35">
      <c r="A10" s="21">
        <v>9</v>
      </c>
      <c r="C10">
        <v>2022</v>
      </c>
      <c r="D10" s="23">
        <v>2133797000</v>
      </c>
      <c r="E10">
        <f>SUM(VA!G10:H10)</f>
        <v>91819000</v>
      </c>
      <c r="F10">
        <f t="shared" si="0"/>
        <v>23.23916618564785</v>
      </c>
    </row>
    <row r="11" spans="1:6" x14ac:dyDescent="0.35">
      <c r="A11" s="21">
        <v>10</v>
      </c>
      <c r="B11" s="20" t="s">
        <v>57</v>
      </c>
      <c r="C11">
        <v>2020</v>
      </c>
      <c r="D11" s="23">
        <v>4672683000</v>
      </c>
      <c r="E11">
        <f>SUM(VA!G11:H11)</f>
        <v>103772000</v>
      </c>
      <c r="F11">
        <f t="shared" si="0"/>
        <v>45.028360251320201</v>
      </c>
    </row>
    <row r="12" spans="1:6" x14ac:dyDescent="0.35">
      <c r="A12" s="21">
        <v>11</v>
      </c>
      <c r="C12">
        <v>2021</v>
      </c>
      <c r="D12" s="23">
        <v>6398616000</v>
      </c>
      <c r="E12">
        <f>SUM(VA!G12:H12)</f>
        <v>81215000</v>
      </c>
      <c r="F12">
        <f t="shared" si="0"/>
        <v>78.78613556609001</v>
      </c>
    </row>
    <row r="13" spans="1:6" x14ac:dyDescent="0.35">
      <c r="A13" s="21">
        <v>12</v>
      </c>
      <c r="C13">
        <v>2022</v>
      </c>
      <c r="D13" s="23">
        <v>11928402000</v>
      </c>
      <c r="E13">
        <f>SUM(VA!G13:H13)</f>
        <v>90400000</v>
      </c>
      <c r="F13">
        <f t="shared" si="0"/>
        <v>131.95134955752212</v>
      </c>
    </row>
    <row r="14" spans="1:6" x14ac:dyDescent="0.35">
      <c r="A14" s="21">
        <v>13</v>
      </c>
      <c r="B14" s="20" t="s">
        <v>58</v>
      </c>
      <c r="C14">
        <v>2020</v>
      </c>
      <c r="D14" s="28">
        <v>53298487262000</v>
      </c>
      <c r="E14" s="27">
        <f>SUM(VA!G14:H14)</f>
        <v>1684389738000</v>
      </c>
      <c r="F14">
        <f t="shared" si="0"/>
        <v>31.642609818607195</v>
      </c>
    </row>
    <row r="15" spans="1:6" x14ac:dyDescent="0.35">
      <c r="A15" s="21">
        <v>14</v>
      </c>
      <c r="C15">
        <v>2021</v>
      </c>
      <c r="D15" s="28">
        <v>74606546000000</v>
      </c>
      <c r="E15" s="27">
        <f>SUM(VA!G15:H15)</f>
        <v>1890963000000</v>
      </c>
      <c r="F15">
        <f t="shared" si="0"/>
        <v>39.454260078066042</v>
      </c>
    </row>
    <row r="16" spans="1:6" x14ac:dyDescent="0.35">
      <c r="A16" s="21">
        <v>15</v>
      </c>
      <c r="C16">
        <v>2022</v>
      </c>
      <c r="D16" s="28">
        <v>88400281000000</v>
      </c>
      <c r="E16" s="27">
        <f>SUM(VA!G16:H16)</f>
        <v>1780157000000</v>
      </c>
      <c r="F16">
        <f t="shared" si="0"/>
        <v>49.658699204620717</v>
      </c>
    </row>
    <row r="17" spans="1:6" x14ac:dyDescent="0.35">
      <c r="A17" s="21">
        <v>16</v>
      </c>
      <c r="B17" s="20" t="s">
        <v>59</v>
      </c>
      <c r="C17">
        <v>2020</v>
      </c>
      <c r="D17" s="28">
        <v>20129684000000</v>
      </c>
      <c r="E17" s="27">
        <f>SUM(VA!G17:H17)</f>
        <v>804774000000</v>
      </c>
      <c r="F17">
        <f t="shared" si="0"/>
        <v>25.012840872095769</v>
      </c>
    </row>
    <row r="18" spans="1:6" x14ac:dyDescent="0.35">
      <c r="A18" s="21">
        <v>17</v>
      </c>
      <c r="C18">
        <v>2021</v>
      </c>
      <c r="D18" s="28">
        <v>34729627000000</v>
      </c>
      <c r="E18" s="27">
        <f>SUM(VA!G18:H18)</f>
        <v>2032854000000</v>
      </c>
      <c r="F18">
        <f t="shared" si="0"/>
        <v>17.084171809682349</v>
      </c>
    </row>
    <row r="19" spans="1:6" x14ac:dyDescent="0.35">
      <c r="A19" s="21">
        <v>18</v>
      </c>
      <c r="C19">
        <v>2022</v>
      </c>
      <c r="D19" s="28">
        <v>47389066000000</v>
      </c>
      <c r="E19" s="27">
        <f>SUM(VA!G19:H19)</f>
        <v>1597223000000</v>
      </c>
      <c r="F19">
        <f t="shared" si="0"/>
        <v>29.669661656512584</v>
      </c>
    </row>
    <row r="20" spans="1:6" x14ac:dyDescent="0.35">
      <c r="A20" s="21">
        <v>19</v>
      </c>
      <c r="B20" s="20" t="s">
        <v>60</v>
      </c>
      <c r="C20">
        <v>2020</v>
      </c>
      <c r="D20" s="23">
        <v>136114189</v>
      </c>
      <c r="E20">
        <f>SUM(VA!G20:H20)</f>
        <v>7873536</v>
      </c>
      <c r="F20">
        <f t="shared" si="0"/>
        <v>17.287555299169266</v>
      </c>
    </row>
    <row r="21" spans="1:6" x14ac:dyDescent="0.35">
      <c r="A21" s="21">
        <v>20</v>
      </c>
      <c r="C21">
        <v>2021</v>
      </c>
      <c r="D21" s="23">
        <v>191581403</v>
      </c>
      <c r="E21">
        <f>SUM(VA!G21:H21)</f>
        <v>3781968</v>
      </c>
      <c r="F21">
        <f t="shared" si="0"/>
        <v>50.656537284292199</v>
      </c>
    </row>
    <row r="22" spans="1:6" x14ac:dyDescent="0.35">
      <c r="A22" s="21">
        <v>21</v>
      </c>
      <c r="C22">
        <v>2022</v>
      </c>
      <c r="D22" s="23">
        <v>204996872</v>
      </c>
      <c r="E22">
        <f>SUM(VA!G22:H22)</f>
        <v>4005343</v>
      </c>
      <c r="F22">
        <f t="shared" si="0"/>
        <v>51.180853175370999</v>
      </c>
    </row>
    <row r="23" spans="1:6" x14ac:dyDescent="0.35">
      <c r="A23" s="21">
        <v>22</v>
      </c>
      <c r="B23" s="20" t="s">
        <v>61</v>
      </c>
      <c r="C23">
        <v>2020</v>
      </c>
      <c r="D23" s="23">
        <v>556646421</v>
      </c>
      <c r="E23">
        <f>SUM(VA!G23:H23)</f>
        <v>25357976</v>
      </c>
      <c r="F23">
        <f t="shared" si="0"/>
        <v>21.951531975580384</v>
      </c>
    </row>
    <row r="24" spans="1:6" x14ac:dyDescent="0.35">
      <c r="A24" s="21">
        <v>23</v>
      </c>
      <c r="C24">
        <v>2021</v>
      </c>
      <c r="D24" s="23">
        <v>686093100</v>
      </c>
      <c r="E24">
        <f>SUM(VA!G24:H24)</f>
        <v>28012611</v>
      </c>
      <c r="F24">
        <f t="shared" si="0"/>
        <v>24.492293845796809</v>
      </c>
    </row>
    <row r="25" spans="1:6" x14ac:dyDescent="0.35">
      <c r="A25" s="21">
        <v>24</v>
      </c>
      <c r="C25">
        <v>2022</v>
      </c>
      <c r="D25" s="23">
        <v>1615921430</v>
      </c>
      <c r="E25">
        <f>SUM(VA!G25:H25)</f>
        <v>31186511</v>
      </c>
      <c r="F25">
        <f t="shared" si="0"/>
        <v>51.814755103576672</v>
      </c>
    </row>
    <row r="26" spans="1:6" x14ac:dyDescent="0.35">
      <c r="A26" s="21">
        <v>25</v>
      </c>
      <c r="B26" s="20" t="s">
        <v>62</v>
      </c>
      <c r="C26">
        <v>2020</v>
      </c>
      <c r="D26" s="23">
        <v>397696228</v>
      </c>
      <c r="E26">
        <f>SUM(VA!G26:H26)</f>
        <v>10669128</v>
      </c>
      <c r="F26">
        <f t="shared" si="0"/>
        <v>37.275420071818431</v>
      </c>
    </row>
    <row r="27" spans="1:6" x14ac:dyDescent="0.35">
      <c r="A27" s="21">
        <v>26</v>
      </c>
      <c r="C27">
        <v>2021</v>
      </c>
      <c r="D27" s="23">
        <v>783504993</v>
      </c>
      <c r="E27">
        <f>SUM(VA!G27:H27)</f>
        <v>14088074</v>
      </c>
      <c r="F27">
        <f t="shared" si="0"/>
        <v>55.614769840078921</v>
      </c>
    </row>
    <row r="28" spans="1:6" x14ac:dyDescent="0.35">
      <c r="A28" s="21">
        <v>27</v>
      </c>
      <c r="C28">
        <v>2022</v>
      </c>
      <c r="D28" s="23">
        <v>1122970988</v>
      </c>
      <c r="E28">
        <f>SUM(VA!G28:H28)</f>
        <v>15711983</v>
      </c>
      <c r="F28">
        <f t="shared" si="0"/>
        <v>71.472263431038584</v>
      </c>
    </row>
    <row r="29" spans="1:6" x14ac:dyDescent="0.35">
      <c r="A29" s="21">
        <v>28</v>
      </c>
      <c r="B29" s="20" t="s">
        <v>63</v>
      </c>
      <c r="C29">
        <v>2020</v>
      </c>
      <c r="D29" s="23">
        <v>1325229994</v>
      </c>
      <c r="E29">
        <f>SUM(VA!G29:H29)</f>
        <v>23667126</v>
      </c>
      <c r="F29">
        <f t="shared" si="0"/>
        <v>55.994546781894854</v>
      </c>
    </row>
    <row r="30" spans="1:6" x14ac:dyDescent="0.35">
      <c r="A30" s="21">
        <v>29</v>
      </c>
      <c r="C30">
        <v>2021</v>
      </c>
      <c r="D30" s="23">
        <v>1904283099</v>
      </c>
      <c r="E30">
        <f>SUM(VA!G30:H30)</f>
        <v>42154866</v>
      </c>
      <c r="F30">
        <f t="shared" si="0"/>
        <v>45.173506161779756</v>
      </c>
    </row>
    <row r="31" spans="1:6" x14ac:dyDescent="0.35">
      <c r="A31" s="21">
        <v>30</v>
      </c>
      <c r="C31">
        <v>2022</v>
      </c>
      <c r="D31" s="23">
        <v>3354254817</v>
      </c>
      <c r="E31">
        <f>SUM(VA!G31:H31)</f>
        <v>45681613</v>
      </c>
      <c r="F31">
        <f t="shared" si="0"/>
        <v>73.426803405562765</v>
      </c>
    </row>
    <row r="32" spans="1:6" x14ac:dyDescent="0.35">
      <c r="A32" s="21">
        <v>31</v>
      </c>
      <c r="B32" s="20" t="s">
        <v>64</v>
      </c>
      <c r="C32">
        <v>2020</v>
      </c>
      <c r="D32" s="28">
        <v>131305646832</v>
      </c>
      <c r="E32">
        <f>SUM(VA!G32:H32)</f>
        <v>7358260947</v>
      </c>
      <c r="F32">
        <f t="shared" si="0"/>
        <v>17.844657559410688</v>
      </c>
    </row>
    <row r="33" spans="1:6" x14ac:dyDescent="0.35">
      <c r="A33" s="21">
        <v>32</v>
      </c>
      <c r="C33">
        <v>2021</v>
      </c>
      <c r="D33" s="28">
        <v>130330030707</v>
      </c>
      <c r="E33">
        <f>SUM(VA!G33:H33)</f>
        <v>6724550783</v>
      </c>
      <c r="F33">
        <f t="shared" si="0"/>
        <v>19.381224845008358</v>
      </c>
    </row>
    <row r="34" spans="1:6" x14ac:dyDescent="0.35">
      <c r="A34" s="21">
        <v>33</v>
      </c>
      <c r="C34">
        <v>2022</v>
      </c>
      <c r="D34" s="28">
        <v>170704582439</v>
      </c>
      <c r="E34">
        <f>SUM(VA!G34:H34)</f>
        <v>7594634195</v>
      </c>
      <c r="F34">
        <f t="shared" si="0"/>
        <v>22.476998635613679</v>
      </c>
    </row>
    <row r="35" spans="1:6" x14ac:dyDescent="0.35">
      <c r="A35" s="21">
        <v>34</v>
      </c>
      <c r="B35" s="20" t="s">
        <v>65</v>
      </c>
      <c r="C35">
        <v>2020</v>
      </c>
      <c r="D35" s="28">
        <v>456120440080</v>
      </c>
      <c r="E35">
        <f>SUM(VA!G35:H35)</f>
        <v>22123212228</v>
      </c>
      <c r="F35">
        <f t="shared" si="0"/>
        <v>20.61727905420155</v>
      </c>
    </row>
    <row r="36" spans="1:6" x14ac:dyDescent="0.35">
      <c r="A36" s="21">
        <v>35</v>
      </c>
      <c r="C36">
        <v>2021</v>
      </c>
      <c r="D36" s="28">
        <v>903194468620</v>
      </c>
      <c r="E36">
        <f>SUM(VA!G36:H36)</f>
        <v>24290561147</v>
      </c>
      <c r="F36">
        <f t="shared" si="0"/>
        <v>37.182939626388531</v>
      </c>
    </row>
    <row r="37" spans="1:6" x14ac:dyDescent="0.35">
      <c r="A37" s="21">
        <v>36</v>
      </c>
      <c r="C37">
        <v>2022</v>
      </c>
      <c r="D37" s="28">
        <v>1846302306281</v>
      </c>
      <c r="E37">
        <f>SUM(VA!G37:H37)</f>
        <v>32022213981</v>
      </c>
      <c r="F37">
        <f t="shared" si="0"/>
        <v>57.656922390702952</v>
      </c>
    </row>
    <row r="38" spans="1:6" x14ac:dyDescent="0.35">
      <c r="A38" s="21">
        <v>37</v>
      </c>
      <c r="B38" s="20" t="s">
        <v>66</v>
      </c>
      <c r="C38">
        <v>2020</v>
      </c>
      <c r="D38" s="28">
        <v>3985142977833</v>
      </c>
      <c r="E38">
        <f>SUM(VA!G38:H38)</f>
        <v>10704061758</v>
      </c>
      <c r="F38">
        <f t="shared" si="0"/>
        <v>372.30194181704758</v>
      </c>
    </row>
    <row r="39" spans="1:6" x14ac:dyDescent="0.35">
      <c r="A39" s="21">
        <v>38</v>
      </c>
      <c r="C39">
        <v>2021</v>
      </c>
      <c r="D39" s="28">
        <v>7518204298437</v>
      </c>
      <c r="E39">
        <f>SUM(VA!G39:H39)</f>
        <v>15068534015</v>
      </c>
      <c r="F39">
        <f t="shared" si="0"/>
        <v>498.93402310755579</v>
      </c>
    </row>
    <row r="40" spans="1:6" x14ac:dyDescent="0.35">
      <c r="A40" s="21">
        <v>39</v>
      </c>
      <c r="C40">
        <v>2022</v>
      </c>
      <c r="D40" s="28">
        <v>20237848477386</v>
      </c>
      <c r="E40">
        <f>SUM(VA!G40:H40)</f>
        <v>30102611120</v>
      </c>
      <c r="F40">
        <f t="shared" si="0"/>
        <v>672.29544961101703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7146E-78D4-45CE-A792-B0A80A0755E8}">
  <dimension ref="A1:F40"/>
  <sheetViews>
    <sheetView workbookViewId="0">
      <pane xSplit="5" ySplit="10" topLeftCell="F34" activePane="bottomRight" state="frozen"/>
      <selection pane="topRight" activeCell="F1" sqref="F1"/>
      <selection pane="bottomLeft" activeCell="A11" sqref="A11"/>
      <selection pane="bottomRight" sqref="A1:F40"/>
    </sheetView>
  </sheetViews>
  <sheetFormatPr defaultRowHeight="14.5" x14ac:dyDescent="0.35"/>
  <cols>
    <col min="2" max="2" width="16.26953125" customWidth="1"/>
    <col min="3" max="3" width="11.6328125" customWidth="1"/>
    <col min="4" max="4" width="23.36328125" customWidth="1"/>
    <col min="5" max="5" width="17.453125" customWidth="1"/>
    <col min="6" max="6" width="19.453125" customWidth="1"/>
  </cols>
  <sheetData>
    <row r="1" spans="1:6" x14ac:dyDescent="0.35">
      <c r="A1" s="14" t="s">
        <v>0</v>
      </c>
      <c r="B1" s="14" t="s">
        <v>1</v>
      </c>
      <c r="C1" s="14" t="s">
        <v>2</v>
      </c>
      <c r="D1" s="14" t="s">
        <v>28</v>
      </c>
      <c r="E1" s="14" t="s">
        <v>23</v>
      </c>
      <c r="F1" s="15" t="s">
        <v>29</v>
      </c>
    </row>
    <row r="2" spans="1:6" x14ac:dyDescent="0.35">
      <c r="A2" s="21">
        <v>1</v>
      </c>
      <c r="B2" s="19" t="s">
        <v>54</v>
      </c>
      <c r="C2">
        <v>2020</v>
      </c>
      <c r="D2">
        <f>VA!K2-VAHU!E2</f>
        <v>1277102000</v>
      </c>
      <c r="E2" s="23">
        <v>1290699000</v>
      </c>
      <c r="F2">
        <f>D2/E2</f>
        <v>0.9894653982067082</v>
      </c>
    </row>
    <row r="3" spans="1:6" x14ac:dyDescent="0.35">
      <c r="A3" s="21">
        <v>2</v>
      </c>
      <c r="C3">
        <v>2021</v>
      </c>
      <c r="D3">
        <f>VA!K3-VAHU!E3</f>
        <v>2199475000</v>
      </c>
      <c r="E3" s="23">
        <v>2218351000</v>
      </c>
      <c r="F3">
        <f t="shared" ref="F3:F40" si="0">D3/E3</f>
        <v>0.99149097685623244</v>
      </c>
    </row>
    <row r="4" spans="1:6" x14ac:dyDescent="0.35">
      <c r="A4" s="21">
        <v>3</v>
      </c>
      <c r="C4">
        <v>2022</v>
      </c>
      <c r="D4">
        <f>VA!K4-VAHU!E4</f>
        <v>3844535000</v>
      </c>
      <c r="E4" s="23">
        <v>3867874000</v>
      </c>
      <c r="F4">
        <f t="shared" si="0"/>
        <v>0.99396593580866388</v>
      </c>
    </row>
    <row r="5" spans="1:6" x14ac:dyDescent="0.35">
      <c r="A5" s="21">
        <v>4</v>
      </c>
      <c r="B5" s="20" t="s">
        <v>55</v>
      </c>
      <c r="C5">
        <v>2020</v>
      </c>
      <c r="D5" s="27">
        <f>VA!K5-VAHU!E5</f>
        <v>2937722000000</v>
      </c>
      <c r="E5" s="28">
        <v>3059574000000</v>
      </c>
      <c r="F5">
        <f t="shared" si="0"/>
        <v>0.96017354049942905</v>
      </c>
    </row>
    <row r="6" spans="1:6" x14ac:dyDescent="0.35">
      <c r="A6" s="21">
        <v>5</v>
      </c>
      <c r="C6">
        <v>2021</v>
      </c>
      <c r="D6" s="27">
        <f>VA!K6-VAHU!E6</f>
        <v>1705209000000</v>
      </c>
      <c r="E6" s="28">
        <v>1822985000000</v>
      </c>
      <c r="F6">
        <f t="shared" si="0"/>
        <v>0.93539387323538048</v>
      </c>
    </row>
    <row r="7" spans="1:6" x14ac:dyDescent="0.35">
      <c r="A7" s="21">
        <v>6</v>
      </c>
      <c r="C7">
        <v>2022</v>
      </c>
      <c r="D7" s="27">
        <f>VA!K7-VAHU!E7</f>
        <v>1821786000000</v>
      </c>
      <c r="E7" s="28">
        <v>1946615000000</v>
      </c>
      <c r="F7">
        <f t="shared" si="0"/>
        <v>0.93587381171931794</v>
      </c>
    </row>
    <row r="8" spans="1:6" x14ac:dyDescent="0.35">
      <c r="A8" s="21">
        <v>7</v>
      </c>
      <c r="B8" s="20" t="s">
        <v>56</v>
      </c>
      <c r="C8">
        <v>2020</v>
      </c>
      <c r="D8">
        <f>VA!K8-VAHU!E8</f>
        <v>1392252000</v>
      </c>
      <c r="E8" s="23">
        <v>1468899000</v>
      </c>
      <c r="F8">
        <f t="shared" si="0"/>
        <v>0.9478201019947593</v>
      </c>
    </row>
    <row r="9" spans="1:6" x14ac:dyDescent="0.35">
      <c r="A9" s="21">
        <v>8</v>
      </c>
      <c r="C9">
        <v>2021</v>
      </c>
      <c r="D9">
        <f>VA!K9-VAHU!E9</f>
        <v>1664438000</v>
      </c>
      <c r="E9" s="23">
        <v>1749319000</v>
      </c>
      <c r="F9">
        <f t="shared" si="0"/>
        <v>0.9514776893179574</v>
      </c>
    </row>
    <row r="10" spans="1:6" x14ac:dyDescent="0.35">
      <c r="A10" s="21">
        <v>9</v>
      </c>
      <c r="C10">
        <v>2022</v>
      </c>
      <c r="D10">
        <f>VA!K10-VAHU!E10</f>
        <v>2041978000</v>
      </c>
      <c r="E10" s="23">
        <v>2133797000</v>
      </c>
      <c r="F10">
        <f t="shared" si="0"/>
        <v>0.95696919622625765</v>
      </c>
    </row>
    <row r="11" spans="1:6" x14ac:dyDescent="0.35">
      <c r="A11" s="21">
        <v>10</v>
      </c>
      <c r="B11" s="20" t="s">
        <v>57</v>
      </c>
      <c r="C11">
        <v>2020</v>
      </c>
      <c r="D11">
        <f>VA!K11-VAHU!E11</f>
        <v>4568911000</v>
      </c>
      <c r="E11" s="23">
        <v>4672683000</v>
      </c>
      <c r="F11">
        <f t="shared" si="0"/>
        <v>0.97779177401933748</v>
      </c>
    </row>
    <row r="12" spans="1:6" x14ac:dyDescent="0.35">
      <c r="A12" s="21">
        <v>11</v>
      </c>
      <c r="C12">
        <v>2021</v>
      </c>
      <c r="D12">
        <f>VA!K12-VAHU!E12</f>
        <v>6317401000</v>
      </c>
      <c r="E12" s="23">
        <v>6398616000</v>
      </c>
      <c r="F12">
        <f t="shared" si="0"/>
        <v>0.98730741147773204</v>
      </c>
    </row>
    <row r="13" spans="1:6" x14ac:dyDescent="0.35">
      <c r="A13" s="21">
        <v>12</v>
      </c>
      <c r="C13">
        <v>2022</v>
      </c>
      <c r="D13">
        <f>VA!K13-VAHU!E13</f>
        <v>11838002000</v>
      </c>
      <c r="E13" s="23">
        <v>11928402000</v>
      </c>
      <c r="F13">
        <f t="shared" si="0"/>
        <v>0.99242144924357845</v>
      </c>
    </row>
    <row r="14" spans="1:6" x14ac:dyDescent="0.35">
      <c r="A14" s="21">
        <v>13</v>
      </c>
      <c r="B14" s="20" t="s">
        <v>58</v>
      </c>
      <c r="C14">
        <v>2020</v>
      </c>
      <c r="D14" s="27">
        <f>VA!K14-VAHU!E14</f>
        <v>51614097524000</v>
      </c>
      <c r="E14" s="28">
        <v>53298487262000</v>
      </c>
      <c r="F14">
        <f t="shared" si="0"/>
        <v>0.96839704418401173</v>
      </c>
    </row>
    <row r="15" spans="1:6" x14ac:dyDescent="0.35">
      <c r="A15" s="21">
        <v>14</v>
      </c>
      <c r="C15">
        <v>2021</v>
      </c>
      <c r="D15" s="27">
        <f>VA!K15-VAHU!E15</f>
        <v>72715583000000</v>
      </c>
      <c r="E15" s="28">
        <v>74606546000000</v>
      </c>
      <c r="F15">
        <f t="shared" si="0"/>
        <v>0.97465419455284796</v>
      </c>
    </row>
    <row r="16" spans="1:6" x14ac:dyDescent="0.35">
      <c r="A16" s="21">
        <v>15</v>
      </c>
      <c r="C16">
        <v>2022</v>
      </c>
      <c r="D16" s="27">
        <f>VA!K16-VAHU!E16</f>
        <v>86620124000000</v>
      </c>
      <c r="E16" s="28">
        <v>88400281000000</v>
      </c>
      <c r="F16">
        <f t="shared" si="0"/>
        <v>0.97986254138717044</v>
      </c>
    </row>
    <row r="17" spans="1:6" x14ac:dyDescent="0.35">
      <c r="A17" s="21">
        <v>16</v>
      </c>
      <c r="B17" s="20" t="s">
        <v>59</v>
      </c>
      <c r="C17">
        <v>2020</v>
      </c>
      <c r="D17" s="27">
        <f>VA!K17-VAHU!E17</f>
        <v>19324910000000</v>
      </c>
      <c r="E17" s="28">
        <v>20129684000000</v>
      </c>
      <c r="F17">
        <f t="shared" si="0"/>
        <v>0.96002053484793903</v>
      </c>
    </row>
    <row r="18" spans="1:6" x14ac:dyDescent="0.35">
      <c r="A18" s="21">
        <v>17</v>
      </c>
      <c r="C18">
        <v>2021</v>
      </c>
      <c r="D18" s="27">
        <f>VA!K18-VAHU!E18</f>
        <v>32696773000000</v>
      </c>
      <c r="E18" s="28">
        <v>34729627000000</v>
      </c>
      <c r="F18">
        <f t="shared" si="0"/>
        <v>0.94146628755903428</v>
      </c>
    </row>
    <row r="19" spans="1:6" x14ac:dyDescent="0.35">
      <c r="A19" s="21">
        <v>18</v>
      </c>
      <c r="C19">
        <v>2022</v>
      </c>
      <c r="D19" s="27">
        <f>VA!K19-VAHU!E19</f>
        <v>45791843000000</v>
      </c>
      <c r="E19" s="28">
        <v>47389066000000</v>
      </c>
      <c r="F19">
        <f t="shared" si="0"/>
        <v>0.96629553745583419</v>
      </c>
    </row>
    <row r="20" spans="1:6" x14ac:dyDescent="0.35">
      <c r="A20" s="21">
        <v>19</v>
      </c>
      <c r="B20" s="20" t="s">
        <v>60</v>
      </c>
      <c r="C20">
        <v>2020</v>
      </c>
      <c r="D20">
        <f>VA!K20-VAHU!E20</f>
        <v>128240653</v>
      </c>
      <c r="E20" s="23">
        <v>136114189</v>
      </c>
      <c r="F20">
        <f t="shared" si="0"/>
        <v>0.94215492111553489</v>
      </c>
    </row>
    <row r="21" spans="1:6" x14ac:dyDescent="0.35">
      <c r="A21" s="21">
        <v>20</v>
      </c>
      <c r="C21">
        <v>2021</v>
      </c>
      <c r="D21">
        <f>VA!K21-VAHU!E21</f>
        <v>187799435</v>
      </c>
      <c r="E21" s="23">
        <v>191581403</v>
      </c>
      <c r="F21">
        <f t="shared" si="0"/>
        <v>0.98025921127636795</v>
      </c>
    </row>
    <row r="22" spans="1:6" x14ac:dyDescent="0.35">
      <c r="A22" s="21">
        <v>21</v>
      </c>
      <c r="C22">
        <v>2022</v>
      </c>
      <c r="D22">
        <f>VA!K22-VAHU!E22</f>
        <v>200991529</v>
      </c>
      <c r="E22" s="23">
        <v>204996872</v>
      </c>
      <c r="F22">
        <f t="shared" si="0"/>
        <v>0.98046144333363294</v>
      </c>
    </row>
    <row r="23" spans="1:6" x14ac:dyDescent="0.35">
      <c r="A23" s="21">
        <v>22</v>
      </c>
      <c r="B23" s="20" t="s">
        <v>61</v>
      </c>
      <c r="C23">
        <v>2020</v>
      </c>
      <c r="D23">
        <f>VA!K23-VAHU!E23</f>
        <v>531288445</v>
      </c>
      <c r="E23" s="23">
        <v>556646421</v>
      </c>
      <c r="F23">
        <f t="shared" si="0"/>
        <v>0.95444509289317792</v>
      </c>
    </row>
    <row r="24" spans="1:6" x14ac:dyDescent="0.35">
      <c r="A24" s="21">
        <v>23</v>
      </c>
      <c r="C24">
        <v>2021</v>
      </c>
      <c r="D24">
        <f>VA!K24-VAHU!E24</f>
        <v>658080489</v>
      </c>
      <c r="E24" s="23">
        <v>686093100</v>
      </c>
      <c r="F24">
        <f t="shared" si="0"/>
        <v>0.95917083118894508</v>
      </c>
    </row>
    <row r="25" spans="1:6" x14ac:dyDescent="0.35">
      <c r="A25" s="21">
        <v>24</v>
      </c>
      <c r="C25">
        <v>2022</v>
      </c>
      <c r="D25">
        <f>VA!K25-VAHU!E25</f>
        <v>1584734919</v>
      </c>
      <c r="E25" s="23">
        <v>1615921430</v>
      </c>
      <c r="F25">
        <f t="shared" si="0"/>
        <v>0.9807004781166867</v>
      </c>
    </row>
    <row r="26" spans="1:6" x14ac:dyDescent="0.35">
      <c r="A26" s="21">
        <v>25</v>
      </c>
      <c r="B26" s="20" t="s">
        <v>62</v>
      </c>
      <c r="C26">
        <v>2020</v>
      </c>
      <c r="D26">
        <f>VA!K26-VAHU!E26</f>
        <v>387027100</v>
      </c>
      <c r="E26" s="23">
        <v>397696228</v>
      </c>
      <c r="F26">
        <f t="shared" si="0"/>
        <v>0.97317266987002959</v>
      </c>
    </row>
    <row r="27" spans="1:6" x14ac:dyDescent="0.35">
      <c r="A27" s="21">
        <v>26</v>
      </c>
      <c r="C27">
        <v>2021</v>
      </c>
      <c r="D27">
        <f>VA!K27-VAHU!E27</f>
        <v>769416919</v>
      </c>
      <c r="E27" s="23">
        <v>783504993</v>
      </c>
      <c r="F27">
        <f t="shared" si="0"/>
        <v>0.9820191650010327</v>
      </c>
    </row>
    <row r="28" spans="1:6" x14ac:dyDescent="0.35">
      <c r="A28" s="21">
        <v>27</v>
      </c>
      <c r="C28">
        <v>2022</v>
      </c>
      <c r="D28">
        <f>VA!K28-VAHU!E28</f>
        <v>1107259005</v>
      </c>
      <c r="E28" s="23">
        <v>1122970988</v>
      </c>
      <c r="F28">
        <f t="shared" si="0"/>
        <v>0.9860085583974143</v>
      </c>
    </row>
    <row r="29" spans="1:6" x14ac:dyDescent="0.35">
      <c r="A29" s="21">
        <v>28</v>
      </c>
      <c r="B29" s="20" t="s">
        <v>63</v>
      </c>
      <c r="C29">
        <v>2020</v>
      </c>
      <c r="D29">
        <f>VA!K29-VAHU!E29</f>
        <v>1301562868</v>
      </c>
      <c r="E29" s="23">
        <v>1325229994</v>
      </c>
      <c r="F29">
        <f t="shared" si="0"/>
        <v>0.98214111806467308</v>
      </c>
    </row>
    <row r="30" spans="1:6" x14ac:dyDescent="0.35">
      <c r="A30" s="21">
        <v>29</v>
      </c>
      <c r="C30">
        <v>2021</v>
      </c>
      <c r="D30">
        <f>VA!K30-VAHU!E30</f>
        <v>1862128233</v>
      </c>
      <c r="E30" s="23">
        <v>1904283099</v>
      </c>
      <c r="F30">
        <f t="shared" si="0"/>
        <v>0.97786313073820963</v>
      </c>
    </row>
    <row r="31" spans="1:6" x14ac:dyDescent="0.35">
      <c r="A31" s="21">
        <v>30</v>
      </c>
      <c r="C31">
        <v>2022</v>
      </c>
      <c r="D31">
        <f>VA!K31-VAHU!E31</f>
        <v>3308573204</v>
      </c>
      <c r="E31" s="23">
        <v>3354254817</v>
      </c>
      <c r="F31">
        <f t="shared" si="0"/>
        <v>0.98638099503696708</v>
      </c>
    </row>
    <row r="32" spans="1:6" x14ac:dyDescent="0.35">
      <c r="A32" s="21">
        <v>31</v>
      </c>
      <c r="B32" s="20" t="s">
        <v>64</v>
      </c>
      <c r="C32">
        <v>2020</v>
      </c>
      <c r="D32" s="27">
        <f>VA!K32-VAHU!E32</f>
        <v>123947385885</v>
      </c>
      <c r="E32" s="28">
        <v>131305646832</v>
      </c>
      <c r="F32">
        <f t="shared" si="0"/>
        <v>0.94396081871166915</v>
      </c>
    </row>
    <row r="33" spans="1:6" x14ac:dyDescent="0.35">
      <c r="A33" s="21">
        <v>32</v>
      </c>
      <c r="C33">
        <v>2021</v>
      </c>
      <c r="D33" s="27">
        <f>VA!K33-VAHU!E33</f>
        <v>123605479924</v>
      </c>
      <c r="E33" s="28">
        <v>130330030707</v>
      </c>
      <c r="F33">
        <f t="shared" si="0"/>
        <v>0.94840367376174628</v>
      </c>
    </row>
    <row r="34" spans="1:6" x14ac:dyDescent="0.35">
      <c r="A34" s="21">
        <v>33</v>
      </c>
      <c r="C34">
        <v>2022</v>
      </c>
      <c r="D34" s="27">
        <f>VA!K34-VAHU!E34</f>
        <v>163109948244</v>
      </c>
      <c r="E34" s="28">
        <v>170704582439</v>
      </c>
      <c r="F34">
        <f t="shared" si="0"/>
        <v>0.95551007426696422</v>
      </c>
    </row>
    <row r="35" spans="1:6" x14ac:dyDescent="0.35">
      <c r="A35" s="21">
        <v>34</v>
      </c>
      <c r="B35" s="20" t="s">
        <v>65</v>
      </c>
      <c r="C35">
        <v>2020</v>
      </c>
      <c r="D35" s="27">
        <f>VA!K35-VAHU!E35</f>
        <v>433997227852</v>
      </c>
      <c r="E35" s="28">
        <v>456120440080</v>
      </c>
      <c r="F35">
        <f t="shared" si="0"/>
        <v>0.95149699446900526</v>
      </c>
    </row>
    <row r="36" spans="1:6" x14ac:dyDescent="0.35">
      <c r="A36" s="21">
        <v>35</v>
      </c>
      <c r="C36">
        <v>2021</v>
      </c>
      <c r="D36" s="27">
        <f>VA!K36-VAHU!E36</f>
        <v>878903907473</v>
      </c>
      <c r="E36" s="28">
        <v>903194468620</v>
      </c>
      <c r="F36">
        <f t="shared" si="0"/>
        <v>0.97310594562861552</v>
      </c>
    </row>
    <row r="37" spans="1:6" x14ac:dyDescent="0.35">
      <c r="A37" s="21">
        <v>36</v>
      </c>
      <c r="C37">
        <v>2022</v>
      </c>
      <c r="D37" s="27">
        <f>VA!K37-VAHU!E37</f>
        <v>1814280092300</v>
      </c>
      <c r="E37" s="28">
        <v>1846302306281</v>
      </c>
      <c r="F37">
        <f t="shared" si="0"/>
        <v>0.98265602882471492</v>
      </c>
    </row>
    <row r="38" spans="1:6" x14ac:dyDescent="0.35">
      <c r="A38" s="21">
        <v>37</v>
      </c>
      <c r="B38" s="20" t="s">
        <v>66</v>
      </c>
      <c r="C38">
        <v>2020</v>
      </c>
      <c r="D38" s="27">
        <f>VA!K38-VAHU!E38</f>
        <v>3974438916075</v>
      </c>
      <c r="E38" s="28">
        <v>3985142977833</v>
      </c>
      <c r="F38">
        <f t="shared" si="0"/>
        <v>0.9973140081002011</v>
      </c>
    </row>
    <row r="39" spans="1:6" x14ac:dyDescent="0.35">
      <c r="A39" s="21">
        <v>38</v>
      </c>
      <c r="C39">
        <v>2021</v>
      </c>
      <c r="D39" s="27">
        <f>VA!K39-VAHU!E39</f>
        <v>7503135764422</v>
      </c>
      <c r="E39" s="28">
        <v>7518204298437</v>
      </c>
      <c r="F39">
        <f t="shared" si="0"/>
        <v>0.99799572698255445</v>
      </c>
    </row>
    <row r="40" spans="1:6" x14ac:dyDescent="0.35">
      <c r="A40" s="21">
        <v>39</v>
      </c>
      <c r="C40">
        <v>2022</v>
      </c>
      <c r="D40" s="27">
        <f>VA!K40-VAHU!E40</f>
        <v>20207745866266</v>
      </c>
      <c r="E40" s="28">
        <v>20237848477386</v>
      </c>
      <c r="F40">
        <f t="shared" si="0"/>
        <v>0.99851255872610978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CEBE0-31E9-42E5-AF13-1F41E9746830}">
  <dimension ref="A1:G40"/>
  <sheetViews>
    <sheetView workbookViewId="0">
      <pane xSplit="6" ySplit="10" topLeftCell="G34" activePane="bottomRight" state="frozen"/>
      <selection pane="topRight" activeCell="G1" sqref="G1"/>
      <selection pane="bottomLeft" activeCell="A11" sqref="A11"/>
      <selection pane="bottomRight" sqref="A1:G40"/>
    </sheetView>
  </sheetViews>
  <sheetFormatPr defaultRowHeight="14.5" x14ac:dyDescent="0.35"/>
  <cols>
    <col min="2" max="2" width="18.54296875" customWidth="1"/>
    <col min="4" max="4" width="14.08984375" customWidth="1"/>
    <col min="5" max="5" width="14" customWidth="1"/>
    <col min="6" max="6" width="14.90625" customWidth="1"/>
    <col min="7" max="7" width="17.7265625" customWidth="1"/>
  </cols>
  <sheetData>
    <row r="1" spans="1:7" x14ac:dyDescent="0.35">
      <c r="A1" s="14" t="s">
        <v>0</v>
      </c>
      <c r="B1" s="14" t="s">
        <v>1</v>
      </c>
      <c r="C1" s="14" t="s">
        <v>2</v>
      </c>
      <c r="D1" s="16" t="s">
        <v>30</v>
      </c>
      <c r="E1" s="17" t="s">
        <v>31</v>
      </c>
      <c r="F1" s="15" t="s">
        <v>32</v>
      </c>
      <c r="G1" s="18" t="s">
        <v>33</v>
      </c>
    </row>
    <row r="2" spans="1:7" x14ac:dyDescent="0.35">
      <c r="A2" s="21">
        <v>1</v>
      </c>
      <c r="B2" s="19" t="s">
        <v>54</v>
      </c>
      <c r="C2">
        <v>2020</v>
      </c>
      <c r="D2" s="23">
        <v>1.5251261389999999</v>
      </c>
      <c r="E2" s="23">
        <v>94.925277629999997</v>
      </c>
      <c r="F2" s="23">
        <v>0.989465398</v>
      </c>
      <c r="G2">
        <f>SUM(D2:F2)</f>
        <v>97.439869166999983</v>
      </c>
    </row>
    <row r="3" spans="1:7" x14ac:dyDescent="0.35">
      <c r="A3" s="21">
        <v>2</v>
      </c>
      <c r="C3">
        <v>2021</v>
      </c>
      <c r="D3" s="23">
        <v>1.846227276</v>
      </c>
      <c r="E3" s="23">
        <v>117.52230350000001</v>
      </c>
      <c r="F3" s="23">
        <v>0.991490977</v>
      </c>
      <c r="G3">
        <f t="shared" ref="G3:G40" si="0">SUM(D3:F3)</f>
        <v>120.360021753</v>
      </c>
    </row>
    <row r="4" spans="1:7" x14ac:dyDescent="0.35">
      <c r="A4" s="21">
        <v>3</v>
      </c>
      <c r="C4">
        <v>2022</v>
      </c>
      <c r="D4" s="23">
        <v>1.983240355</v>
      </c>
      <c r="E4" s="23">
        <v>165.72578089999999</v>
      </c>
      <c r="F4" s="23">
        <v>0.99396593600000005</v>
      </c>
      <c r="G4">
        <f t="shared" si="0"/>
        <v>168.70298719099998</v>
      </c>
    </row>
    <row r="5" spans="1:7" x14ac:dyDescent="0.35">
      <c r="A5" s="21">
        <v>4</v>
      </c>
      <c r="B5" s="20" t="s">
        <v>55</v>
      </c>
      <c r="C5">
        <v>2020</v>
      </c>
      <c r="D5" s="23">
        <v>2.1372336989999998</v>
      </c>
      <c r="E5" s="23">
        <v>25.108935429999999</v>
      </c>
      <c r="F5" s="23">
        <v>0.96017353999999999</v>
      </c>
      <c r="G5">
        <f t="shared" si="0"/>
        <v>28.206342668999998</v>
      </c>
    </row>
    <row r="6" spans="1:7" x14ac:dyDescent="0.35">
      <c r="A6" s="21">
        <v>5</v>
      </c>
      <c r="C6">
        <v>2021</v>
      </c>
      <c r="D6" s="23">
        <v>1.1835466830000001</v>
      </c>
      <c r="E6" s="23">
        <v>15.478408160000001</v>
      </c>
      <c r="F6" s="23">
        <v>0.93539387299999999</v>
      </c>
      <c r="G6">
        <f t="shared" si="0"/>
        <v>17.597348715999999</v>
      </c>
    </row>
    <row r="7" spans="1:7" x14ac:dyDescent="0.35">
      <c r="A7" s="21">
        <v>6</v>
      </c>
      <c r="C7">
        <v>2022</v>
      </c>
      <c r="D7" s="23">
        <v>1.1811812209999999</v>
      </c>
      <c r="E7" s="23">
        <v>15.594252940000001</v>
      </c>
      <c r="F7" s="23">
        <v>0.93587381199999997</v>
      </c>
      <c r="G7">
        <f t="shared" si="0"/>
        <v>17.711307973</v>
      </c>
    </row>
    <row r="8" spans="1:7" x14ac:dyDescent="0.35">
      <c r="A8" s="21">
        <v>7</v>
      </c>
      <c r="B8" s="20" t="s">
        <v>56</v>
      </c>
      <c r="C8">
        <v>2020</v>
      </c>
      <c r="D8" s="23">
        <v>0.72703807399999998</v>
      </c>
      <c r="E8" s="23">
        <v>19.164468280000001</v>
      </c>
      <c r="F8" s="23">
        <v>0.947820102</v>
      </c>
      <c r="G8">
        <f t="shared" si="0"/>
        <v>20.839326456000002</v>
      </c>
    </row>
    <row r="9" spans="1:7" x14ac:dyDescent="0.35">
      <c r="A9" s="21">
        <v>8</v>
      </c>
      <c r="C9">
        <v>2021</v>
      </c>
      <c r="D9" s="23">
        <v>0.81195203800000004</v>
      </c>
      <c r="E9" s="23">
        <v>20.60907624</v>
      </c>
      <c r="F9" s="23">
        <v>0.95147768899999996</v>
      </c>
      <c r="G9">
        <f t="shared" si="0"/>
        <v>22.372505967000002</v>
      </c>
    </row>
    <row r="10" spans="1:7" x14ac:dyDescent="0.35">
      <c r="A10" s="21">
        <v>9</v>
      </c>
      <c r="C10">
        <v>2022</v>
      </c>
      <c r="D10" s="23">
        <v>0.90615556399999997</v>
      </c>
      <c r="E10" s="23">
        <v>23.239166189999999</v>
      </c>
      <c r="F10" s="23">
        <v>0.95696919599999997</v>
      </c>
      <c r="G10">
        <f t="shared" si="0"/>
        <v>25.102290949999997</v>
      </c>
    </row>
    <row r="11" spans="1:7" x14ac:dyDescent="0.35">
      <c r="A11" s="21">
        <v>10</v>
      </c>
      <c r="B11" s="20" t="s">
        <v>57</v>
      </c>
      <c r="C11">
        <v>2020</v>
      </c>
      <c r="D11" s="23">
        <v>1.18244463</v>
      </c>
      <c r="E11" s="23">
        <v>45.028360249999999</v>
      </c>
      <c r="F11" s="23">
        <v>0.97779177399999995</v>
      </c>
      <c r="G11">
        <f t="shared" si="0"/>
        <v>47.188596653999994</v>
      </c>
    </row>
    <row r="12" spans="1:7" x14ac:dyDescent="0.35">
      <c r="A12" s="21">
        <v>11</v>
      </c>
      <c r="C12">
        <v>2021</v>
      </c>
      <c r="D12" s="23">
        <v>1.4352094909999999</v>
      </c>
      <c r="E12" s="23">
        <v>78.786135569999999</v>
      </c>
      <c r="F12" s="23">
        <v>0.98730741099999997</v>
      </c>
      <c r="G12">
        <f t="shared" si="0"/>
        <v>81.208652471999997</v>
      </c>
    </row>
    <row r="13" spans="1:7" x14ac:dyDescent="0.35">
      <c r="A13" s="21">
        <v>12</v>
      </c>
      <c r="C13">
        <v>2022</v>
      </c>
      <c r="D13" s="23">
        <v>1.8274527840000001</v>
      </c>
      <c r="E13" s="23">
        <v>131.95134959999999</v>
      </c>
      <c r="F13" s="23">
        <v>0.99242144899999996</v>
      </c>
      <c r="G13">
        <f t="shared" si="0"/>
        <v>134.77122383299999</v>
      </c>
    </row>
    <row r="14" spans="1:7" x14ac:dyDescent="0.35">
      <c r="A14" s="21">
        <v>13</v>
      </c>
      <c r="B14" s="20" t="s">
        <v>58</v>
      </c>
      <c r="C14">
        <v>2020</v>
      </c>
      <c r="D14" s="23">
        <v>2.7993713050000002</v>
      </c>
      <c r="E14" s="23">
        <v>31.642609820000001</v>
      </c>
      <c r="F14" s="23">
        <v>0.96839704400000004</v>
      </c>
      <c r="G14">
        <f t="shared" si="0"/>
        <v>35.410378168999998</v>
      </c>
    </row>
    <row r="15" spans="1:7" x14ac:dyDescent="0.35">
      <c r="A15" s="21">
        <v>14</v>
      </c>
      <c r="C15">
        <v>2021</v>
      </c>
      <c r="D15" s="23">
        <v>3.580467203</v>
      </c>
      <c r="E15" s="23">
        <v>39.454260079999997</v>
      </c>
      <c r="F15" s="23">
        <v>0.97465419499999995</v>
      </c>
      <c r="G15">
        <f t="shared" si="0"/>
        <v>44.009381477999995</v>
      </c>
    </row>
    <row r="16" spans="1:7" x14ac:dyDescent="0.35">
      <c r="A16" s="21">
        <v>15</v>
      </c>
      <c r="C16">
        <v>2022</v>
      </c>
      <c r="D16" s="23">
        <v>3.7280725929999998</v>
      </c>
      <c r="E16" s="23">
        <v>49.658699200000001</v>
      </c>
      <c r="F16" s="23">
        <v>0.97986254100000003</v>
      </c>
      <c r="G16">
        <f t="shared" si="0"/>
        <v>54.366634334000004</v>
      </c>
    </row>
    <row r="17" spans="1:7" x14ac:dyDescent="0.35">
      <c r="A17" s="21">
        <v>16</v>
      </c>
      <c r="B17" s="20" t="s">
        <v>59</v>
      </c>
      <c r="C17">
        <v>2020</v>
      </c>
      <c r="D17" s="23">
        <v>1.1883494349999999</v>
      </c>
      <c r="E17" s="23">
        <v>25.012840870000002</v>
      </c>
      <c r="F17" s="23">
        <v>0.96002053499999995</v>
      </c>
      <c r="G17">
        <f t="shared" si="0"/>
        <v>27.161210840000003</v>
      </c>
    </row>
    <row r="18" spans="1:7" x14ac:dyDescent="0.35">
      <c r="A18" s="21">
        <v>17</v>
      </c>
      <c r="C18">
        <v>2021</v>
      </c>
      <c r="D18" s="23">
        <v>1.4319296699999999</v>
      </c>
      <c r="E18" s="23">
        <v>17.084171810000001</v>
      </c>
      <c r="F18" s="23">
        <v>0.94146628799999998</v>
      </c>
      <c r="G18">
        <f t="shared" si="0"/>
        <v>19.457567768000001</v>
      </c>
    </row>
    <row r="19" spans="1:7" x14ac:dyDescent="0.35">
      <c r="A19" s="21">
        <v>18</v>
      </c>
      <c r="C19">
        <v>2022</v>
      </c>
      <c r="D19" s="23">
        <v>1.6388501390000001</v>
      </c>
      <c r="E19" s="23">
        <v>29.669661659999999</v>
      </c>
      <c r="F19" s="23">
        <v>0.96629553700000004</v>
      </c>
      <c r="G19">
        <f t="shared" si="0"/>
        <v>32.274807335999995</v>
      </c>
    </row>
    <row r="20" spans="1:7" x14ac:dyDescent="0.35">
      <c r="A20" s="21">
        <v>19</v>
      </c>
      <c r="B20" s="20" t="s">
        <v>60</v>
      </c>
      <c r="C20">
        <v>2020</v>
      </c>
      <c r="D20" s="23">
        <v>1.4398910279999999</v>
      </c>
      <c r="E20" s="23">
        <v>17.287555300000001</v>
      </c>
      <c r="F20" s="23">
        <v>0.94215492099999998</v>
      </c>
      <c r="G20">
        <f t="shared" si="0"/>
        <v>19.669601248999999</v>
      </c>
    </row>
    <row r="21" spans="1:7" x14ac:dyDescent="0.35">
      <c r="A21" s="21">
        <v>20</v>
      </c>
      <c r="C21">
        <v>2021</v>
      </c>
      <c r="D21" s="23">
        <v>1.670925131</v>
      </c>
      <c r="E21" s="23">
        <v>50.656537280000002</v>
      </c>
      <c r="F21" s="23">
        <v>0.98025921100000002</v>
      </c>
      <c r="G21">
        <f t="shared" si="0"/>
        <v>53.307721622000003</v>
      </c>
    </row>
    <row r="22" spans="1:7" x14ac:dyDescent="0.35">
      <c r="A22" s="21">
        <v>21</v>
      </c>
      <c r="C22">
        <v>2022</v>
      </c>
      <c r="D22" s="23">
        <v>1.4052902650000001</v>
      </c>
      <c r="E22" s="23">
        <v>51.18085318</v>
      </c>
      <c r="F22" s="23">
        <v>0.98046144300000004</v>
      </c>
      <c r="G22">
        <f t="shared" si="0"/>
        <v>53.566604888000001</v>
      </c>
    </row>
    <row r="23" spans="1:7" x14ac:dyDescent="0.35">
      <c r="A23" s="21">
        <v>22</v>
      </c>
      <c r="B23" s="20" t="s">
        <v>61</v>
      </c>
      <c r="C23">
        <v>2020</v>
      </c>
      <c r="D23" s="23">
        <v>0.98758181300000003</v>
      </c>
      <c r="E23" s="23">
        <v>21.951531979999999</v>
      </c>
      <c r="F23" s="23">
        <v>0.95444509300000002</v>
      </c>
      <c r="G23">
        <f t="shared" si="0"/>
        <v>23.893558885999997</v>
      </c>
    </row>
    <row r="24" spans="1:7" x14ac:dyDescent="0.35">
      <c r="A24" s="21">
        <v>23</v>
      </c>
      <c r="C24">
        <v>2021</v>
      </c>
      <c r="D24" s="23">
        <v>0.88027204999999997</v>
      </c>
      <c r="E24" s="23">
        <v>24.492293849999999</v>
      </c>
      <c r="F24" s="23">
        <v>0.959170831</v>
      </c>
      <c r="G24">
        <f t="shared" si="0"/>
        <v>26.331736730999999</v>
      </c>
    </row>
    <row r="25" spans="1:7" x14ac:dyDescent="0.35">
      <c r="A25" s="21">
        <v>24</v>
      </c>
      <c r="C25">
        <v>2022</v>
      </c>
      <c r="D25" s="23">
        <v>0.79805159999999997</v>
      </c>
      <c r="E25" s="23">
        <v>51.814755099999999</v>
      </c>
      <c r="F25" s="23">
        <v>0.98070047800000004</v>
      </c>
      <c r="G25">
        <f t="shared" si="0"/>
        <v>53.593507178000003</v>
      </c>
    </row>
    <row r="26" spans="1:7" x14ac:dyDescent="0.35">
      <c r="A26" s="21">
        <v>25</v>
      </c>
      <c r="B26" s="20" t="s">
        <v>62</v>
      </c>
      <c r="C26">
        <v>2020</v>
      </c>
      <c r="D26" s="23">
        <v>2.0890035189999998</v>
      </c>
      <c r="E26" s="23">
        <v>37.275420070000003</v>
      </c>
      <c r="F26" s="23">
        <v>0.97317266999999996</v>
      </c>
      <c r="G26">
        <f t="shared" si="0"/>
        <v>40.337596259000001</v>
      </c>
    </row>
    <row r="27" spans="1:7" x14ac:dyDescent="0.35">
      <c r="A27" s="21">
        <v>26</v>
      </c>
      <c r="C27">
        <v>2021</v>
      </c>
      <c r="D27" s="23">
        <v>3.1016057969999999</v>
      </c>
      <c r="E27" s="23">
        <v>55.614769840000001</v>
      </c>
      <c r="F27" s="23">
        <v>0.98201916499999997</v>
      </c>
      <c r="G27">
        <f t="shared" si="0"/>
        <v>59.698394801999996</v>
      </c>
    </row>
    <row r="28" spans="1:7" x14ac:dyDescent="0.35">
      <c r="A28" s="21">
        <v>27</v>
      </c>
      <c r="C28">
        <v>2022</v>
      </c>
      <c r="D28" s="23">
        <v>5.0933523489999999</v>
      </c>
      <c r="E28" s="23">
        <v>71.472263429999998</v>
      </c>
      <c r="F28" s="23">
        <v>0.98600855799999998</v>
      </c>
      <c r="G28">
        <f t="shared" si="0"/>
        <v>77.551624336999993</v>
      </c>
    </row>
    <row r="29" spans="1:7" x14ac:dyDescent="0.35">
      <c r="A29" s="21">
        <v>28</v>
      </c>
      <c r="B29" s="20" t="s">
        <v>63</v>
      </c>
      <c r="C29">
        <v>2020</v>
      </c>
      <c r="D29" s="23">
        <v>3.792498529</v>
      </c>
      <c r="E29" s="23">
        <v>55.99454678</v>
      </c>
      <c r="F29" s="23">
        <v>0.98214111800000004</v>
      </c>
      <c r="G29">
        <f t="shared" si="0"/>
        <v>60.769186427000001</v>
      </c>
    </row>
    <row r="30" spans="1:7" x14ac:dyDescent="0.35">
      <c r="A30" s="21">
        <v>29</v>
      </c>
      <c r="C30">
        <v>2021</v>
      </c>
      <c r="D30" s="23">
        <v>6.0200390739999996</v>
      </c>
      <c r="E30" s="23">
        <v>45.173506160000002</v>
      </c>
      <c r="F30" s="23">
        <v>0.977863131</v>
      </c>
      <c r="G30">
        <f t="shared" si="0"/>
        <v>52.171408364999998</v>
      </c>
    </row>
    <row r="31" spans="1:7" x14ac:dyDescent="0.35">
      <c r="A31" s="21">
        <v>30</v>
      </c>
      <c r="C31">
        <v>2022</v>
      </c>
      <c r="D31" s="23">
        <v>6.0085750630000003</v>
      </c>
      <c r="E31" s="23">
        <v>73.426803410000005</v>
      </c>
      <c r="F31" s="23">
        <v>0.98638099499999998</v>
      </c>
      <c r="G31">
        <f t="shared" si="0"/>
        <v>80.421759468000005</v>
      </c>
    </row>
    <row r="32" spans="1:7" x14ac:dyDescent="0.35">
      <c r="A32" s="21">
        <v>31</v>
      </c>
      <c r="B32" s="20" t="s">
        <v>64</v>
      </c>
      <c r="C32">
        <v>2020</v>
      </c>
      <c r="D32" s="23">
        <v>0.69581967899999997</v>
      </c>
      <c r="E32" s="23">
        <v>17.844657560000002</v>
      </c>
      <c r="F32" s="23">
        <v>0.94396081899999995</v>
      </c>
      <c r="G32">
        <f t="shared" si="0"/>
        <v>19.484438058000002</v>
      </c>
    </row>
    <row r="33" spans="1:7" x14ac:dyDescent="0.35">
      <c r="A33" s="21">
        <v>32</v>
      </c>
      <c r="C33">
        <v>2021</v>
      </c>
      <c r="D33" s="23">
        <v>0.65901262400000005</v>
      </c>
      <c r="E33" s="23">
        <v>19.381224849999999</v>
      </c>
      <c r="F33" s="23">
        <v>0.94840367400000003</v>
      </c>
      <c r="G33">
        <f t="shared" si="0"/>
        <v>20.988641147999999</v>
      </c>
    </row>
    <row r="34" spans="1:7" x14ac:dyDescent="0.35">
      <c r="A34" s="21">
        <v>33</v>
      </c>
      <c r="C34">
        <v>2022</v>
      </c>
      <c r="D34" s="23">
        <v>0.71662886599999998</v>
      </c>
      <c r="E34" s="23">
        <v>22.476998640000001</v>
      </c>
      <c r="F34" s="23">
        <v>0.95551007399999999</v>
      </c>
      <c r="G34">
        <f t="shared" si="0"/>
        <v>24.149137580000001</v>
      </c>
    </row>
    <row r="35" spans="1:7" x14ac:dyDescent="0.35">
      <c r="A35" s="21">
        <v>34</v>
      </c>
      <c r="B35" s="20" t="s">
        <v>65</v>
      </c>
      <c r="C35">
        <v>2020</v>
      </c>
      <c r="D35" s="23">
        <v>0.80792509499999998</v>
      </c>
      <c r="E35" s="23">
        <v>20.61727905</v>
      </c>
      <c r="F35" s="23">
        <v>0.95149699399999998</v>
      </c>
      <c r="G35">
        <f t="shared" si="0"/>
        <v>22.376701139000001</v>
      </c>
    </row>
    <row r="36" spans="1:7" x14ac:dyDescent="0.35">
      <c r="A36" s="21">
        <v>35</v>
      </c>
      <c r="C36">
        <v>2021</v>
      </c>
      <c r="D36" s="23">
        <v>1.104355489</v>
      </c>
      <c r="E36" s="23">
        <v>37.18293963</v>
      </c>
      <c r="F36" s="23">
        <v>0.973105946</v>
      </c>
      <c r="G36">
        <f t="shared" si="0"/>
        <v>39.260401064999996</v>
      </c>
    </row>
    <row r="37" spans="1:7" x14ac:dyDescent="0.35">
      <c r="A37" s="21">
        <v>36</v>
      </c>
      <c r="C37">
        <v>2022</v>
      </c>
      <c r="D37" s="23">
        <v>1.8156251800000001</v>
      </c>
      <c r="E37" s="23">
        <v>57.656922389999998</v>
      </c>
      <c r="F37" s="23">
        <v>0.98265602900000004</v>
      </c>
      <c r="G37">
        <f t="shared" si="0"/>
        <v>60.455203598999994</v>
      </c>
    </row>
    <row r="38" spans="1:7" x14ac:dyDescent="0.35">
      <c r="A38" s="21">
        <v>37</v>
      </c>
      <c r="B38" s="20" t="s">
        <v>66</v>
      </c>
      <c r="C38">
        <v>2020</v>
      </c>
      <c r="D38" s="23">
        <v>16.908229550000001</v>
      </c>
      <c r="E38" s="23">
        <v>372.30194180000001</v>
      </c>
      <c r="F38" s="23">
        <v>0.99731400800000003</v>
      </c>
      <c r="G38">
        <f t="shared" si="0"/>
        <v>390.20748535799999</v>
      </c>
    </row>
    <row r="39" spans="1:7" x14ac:dyDescent="0.35">
      <c r="A39" s="21">
        <v>38</v>
      </c>
      <c r="C39">
        <v>2021</v>
      </c>
      <c r="D39" s="23">
        <v>17.315789389999999</v>
      </c>
      <c r="E39" s="23">
        <v>498.93402309999999</v>
      </c>
      <c r="F39" s="23">
        <v>0.99799572700000005</v>
      </c>
      <c r="G39">
        <f t="shared" si="0"/>
        <v>517.24780821699994</v>
      </c>
    </row>
    <row r="40" spans="1:7" x14ac:dyDescent="0.35">
      <c r="A40" s="21">
        <v>39</v>
      </c>
      <c r="C40">
        <v>2022</v>
      </c>
      <c r="D40" s="23">
        <v>19.995248490000002</v>
      </c>
      <c r="E40" s="23">
        <v>672.29544959999998</v>
      </c>
      <c r="F40" s="23">
        <v>0.99851255900000002</v>
      </c>
      <c r="G40">
        <f t="shared" si="0"/>
        <v>693.28921064899998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0163C-529C-4FE2-9609-285090BA1017}">
  <dimension ref="A1:F41"/>
  <sheetViews>
    <sheetView workbookViewId="0">
      <pane xSplit="6" ySplit="10" topLeftCell="G41" activePane="bottomRight" state="frozen"/>
      <selection pane="topRight" activeCell="G1" sqref="G1"/>
      <selection pane="bottomLeft" activeCell="A11" sqref="A11"/>
      <selection pane="bottomRight" sqref="A1:F41"/>
    </sheetView>
  </sheetViews>
  <sheetFormatPr defaultRowHeight="14.5" x14ac:dyDescent="0.35"/>
  <cols>
    <col min="2" max="2" width="16.7265625" customWidth="1"/>
    <col min="4" max="4" width="20.26953125" customWidth="1"/>
    <col min="5" max="5" width="18.6328125" customWidth="1"/>
    <col min="6" max="6" width="18" customWidth="1"/>
  </cols>
  <sheetData>
    <row r="1" spans="1:6" x14ac:dyDescent="0.35">
      <c r="A1" s="26" t="s">
        <v>10</v>
      </c>
      <c r="B1" s="26" t="s">
        <v>11</v>
      </c>
      <c r="C1" s="26" t="s">
        <v>12</v>
      </c>
      <c r="D1" s="26" t="s">
        <v>13</v>
      </c>
      <c r="E1" s="26"/>
      <c r="F1" s="26"/>
    </row>
    <row r="2" spans="1:6" x14ac:dyDescent="0.35">
      <c r="A2" s="26"/>
      <c r="B2" s="26"/>
      <c r="C2" s="26"/>
      <c r="D2" s="26" t="s">
        <v>14</v>
      </c>
      <c r="E2" s="26" t="s">
        <v>15</v>
      </c>
      <c r="F2" s="26" t="s">
        <v>16</v>
      </c>
    </row>
    <row r="3" spans="1:6" x14ac:dyDescent="0.35">
      <c r="A3" s="21">
        <v>1</v>
      </c>
      <c r="B3" s="19" t="s">
        <v>54</v>
      </c>
      <c r="C3">
        <v>2020</v>
      </c>
      <c r="D3">
        <v>37828000</v>
      </c>
      <c r="E3">
        <v>1158629000</v>
      </c>
      <c r="F3">
        <f>D3/E3</f>
        <v>3.2648932488311619E-2</v>
      </c>
    </row>
    <row r="4" spans="1:6" x14ac:dyDescent="0.35">
      <c r="A4" s="21">
        <v>2</v>
      </c>
      <c r="C4">
        <v>2021</v>
      </c>
      <c r="D4">
        <v>475390000</v>
      </c>
      <c r="E4">
        <v>1666239000</v>
      </c>
      <c r="F4">
        <f t="shared" ref="F4:F41" si="0">D4/E4</f>
        <v>0.28530720983004237</v>
      </c>
    </row>
    <row r="5" spans="1:6" x14ac:dyDescent="0.35">
      <c r="A5" s="21">
        <v>3</v>
      </c>
      <c r="C5">
        <v>2022</v>
      </c>
      <c r="D5">
        <v>1199345000</v>
      </c>
      <c r="E5">
        <v>2640177000</v>
      </c>
      <c r="F5">
        <f t="shared" si="0"/>
        <v>0.45426689195459241</v>
      </c>
    </row>
    <row r="6" spans="1:6" x14ac:dyDescent="0.35">
      <c r="A6" s="21">
        <v>4</v>
      </c>
      <c r="B6" s="20" t="s">
        <v>55</v>
      </c>
      <c r="C6">
        <v>2020</v>
      </c>
      <c r="D6" s="22">
        <v>57730000000</v>
      </c>
      <c r="E6" s="22">
        <v>2752211000000</v>
      </c>
      <c r="F6">
        <f t="shared" si="0"/>
        <v>2.0975862679133251E-2</v>
      </c>
    </row>
    <row r="7" spans="1:6" x14ac:dyDescent="0.35">
      <c r="A7" s="21">
        <v>5</v>
      </c>
      <c r="C7">
        <v>2021</v>
      </c>
      <c r="D7" s="22">
        <v>84578000000</v>
      </c>
      <c r="E7" s="22">
        <v>2847296000000</v>
      </c>
      <c r="F7">
        <f t="shared" si="0"/>
        <v>2.9704674189125403E-2</v>
      </c>
    </row>
    <row r="8" spans="1:6" x14ac:dyDescent="0.35">
      <c r="A8" s="21">
        <v>6</v>
      </c>
      <c r="C8">
        <v>2022</v>
      </c>
      <c r="D8" s="22">
        <v>115667000000</v>
      </c>
      <c r="E8" s="22">
        <v>2809869000000</v>
      </c>
      <c r="F8">
        <f t="shared" si="0"/>
        <v>4.1164552511166894E-2</v>
      </c>
    </row>
    <row r="9" spans="1:6" x14ac:dyDescent="0.35">
      <c r="A9" s="21">
        <v>7</v>
      </c>
      <c r="B9" s="20" t="s">
        <v>56</v>
      </c>
      <c r="C9">
        <v>2020</v>
      </c>
      <c r="D9">
        <v>82819000</v>
      </c>
      <c r="E9">
        <v>2314658000</v>
      </c>
      <c r="F9">
        <f t="shared" si="0"/>
        <v>3.5780231896029566E-2</v>
      </c>
    </row>
    <row r="10" spans="1:6" x14ac:dyDescent="0.35">
      <c r="A10" s="21">
        <v>8</v>
      </c>
      <c r="C10">
        <v>2021</v>
      </c>
      <c r="D10">
        <v>165797000</v>
      </c>
      <c r="E10">
        <v>2472828000</v>
      </c>
      <c r="F10">
        <f t="shared" si="0"/>
        <v>6.7047526152243506E-2</v>
      </c>
    </row>
    <row r="11" spans="1:6" x14ac:dyDescent="0.35">
      <c r="A11" s="21">
        <v>9</v>
      </c>
      <c r="C11">
        <v>2022</v>
      </c>
      <c r="D11">
        <v>200401000</v>
      </c>
      <c r="E11">
        <v>2658116000</v>
      </c>
      <c r="F11">
        <f t="shared" si="0"/>
        <v>7.5392119832242088E-2</v>
      </c>
    </row>
    <row r="12" spans="1:6" x14ac:dyDescent="0.35">
      <c r="A12" s="21">
        <v>10</v>
      </c>
      <c r="B12" s="20" t="s">
        <v>57</v>
      </c>
      <c r="C12">
        <v>2020</v>
      </c>
      <c r="D12">
        <v>158505000</v>
      </c>
      <c r="E12">
        <v>6381566000</v>
      </c>
      <c r="F12">
        <f t="shared" si="0"/>
        <v>2.483794730008277E-2</v>
      </c>
    </row>
    <row r="13" spans="1:6" x14ac:dyDescent="0.35">
      <c r="A13" s="21">
        <v>11</v>
      </c>
      <c r="C13">
        <v>2021</v>
      </c>
      <c r="D13">
        <v>1028593000</v>
      </c>
      <c r="E13">
        <v>7586936000</v>
      </c>
      <c r="F13">
        <f t="shared" si="0"/>
        <v>0.13557422917499237</v>
      </c>
    </row>
    <row r="14" spans="1:6" x14ac:dyDescent="0.35">
      <c r="A14" s="21">
        <v>12</v>
      </c>
      <c r="C14">
        <v>2022</v>
      </c>
      <c r="D14">
        <v>2831123000</v>
      </c>
      <c r="E14">
        <v>10782307000</v>
      </c>
      <c r="F14">
        <f t="shared" si="0"/>
        <v>0.26257117331198232</v>
      </c>
    </row>
    <row r="15" spans="1:6" x14ac:dyDescent="0.35">
      <c r="A15" s="21">
        <v>13</v>
      </c>
      <c r="B15" s="20" t="s">
        <v>58</v>
      </c>
      <c r="C15">
        <v>2020</v>
      </c>
      <c r="D15" s="27">
        <v>1149353693000</v>
      </c>
      <c r="E15" s="27">
        <v>31729512995000</v>
      </c>
      <c r="F15">
        <f t="shared" si="0"/>
        <v>3.6223489884043204E-2</v>
      </c>
    </row>
    <row r="16" spans="1:6" x14ac:dyDescent="0.35">
      <c r="A16" s="21">
        <v>14</v>
      </c>
      <c r="C16">
        <v>2021</v>
      </c>
      <c r="D16" s="27">
        <v>1861740000000</v>
      </c>
      <c r="E16" s="27">
        <v>32916154000000</v>
      </c>
      <c r="F16">
        <f t="shared" si="0"/>
        <v>5.6560070778621345E-2</v>
      </c>
    </row>
    <row r="17" spans="1:6" x14ac:dyDescent="0.35">
      <c r="A17" s="21">
        <v>15</v>
      </c>
      <c r="C17">
        <v>2022</v>
      </c>
      <c r="D17" s="27">
        <v>3820964000000</v>
      </c>
      <c r="E17" s="27">
        <v>33637271000000</v>
      </c>
      <c r="F17">
        <f t="shared" si="0"/>
        <v>0.11359316277470904</v>
      </c>
    </row>
    <row r="18" spans="1:6" x14ac:dyDescent="0.35">
      <c r="A18" s="21">
        <v>16</v>
      </c>
      <c r="B18" s="20" t="s">
        <v>59</v>
      </c>
      <c r="C18">
        <v>2020</v>
      </c>
      <c r="D18" s="27">
        <v>2407927000000</v>
      </c>
      <c r="E18" s="27">
        <v>24056755000000</v>
      </c>
      <c r="F18">
        <f t="shared" si="0"/>
        <v>0.10009359117636606</v>
      </c>
    </row>
    <row r="19" spans="1:6" x14ac:dyDescent="0.35">
      <c r="A19" s="21">
        <v>17</v>
      </c>
      <c r="C19">
        <v>2021</v>
      </c>
      <c r="D19" s="27">
        <v>8036888000000</v>
      </c>
      <c r="E19" s="27">
        <v>36123703000000</v>
      </c>
      <c r="F19">
        <f t="shared" si="0"/>
        <v>0.22248239611537057</v>
      </c>
    </row>
    <row r="20" spans="1:6" x14ac:dyDescent="0.35">
      <c r="A20" s="21">
        <v>18</v>
      </c>
      <c r="C20">
        <v>2022</v>
      </c>
      <c r="D20" s="27">
        <v>12779427000000</v>
      </c>
      <c r="E20" s="27">
        <v>45359207000000</v>
      </c>
      <c r="F20">
        <f t="shared" si="0"/>
        <v>0.28173832492265571</v>
      </c>
    </row>
    <row r="21" spans="1:6" x14ac:dyDescent="0.35">
      <c r="A21" s="21">
        <v>19</v>
      </c>
      <c r="B21" s="20" t="s">
        <v>60</v>
      </c>
      <c r="C21">
        <v>2020</v>
      </c>
      <c r="D21">
        <v>8430220</v>
      </c>
      <c r="E21">
        <v>146835893</v>
      </c>
      <c r="F21">
        <f t="shared" si="0"/>
        <v>5.7412529237657169E-2</v>
      </c>
    </row>
    <row r="22" spans="1:6" x14ac:dyDescent="0.35">
      <c r="A22" s="21">
        <v>20</v>
      </c>
      <c r="C22">
        <v>2021</v>
      </c>
      <c r="D22">
        <v>25041806</v>
      </c>
      <c r="E22">
        <v>161236150</v>
      </c>
      <c r="F22">
        <f t="shared" si="0"/>
        <v>0.15531136162702966</v>
      </c>
    </row>
    <row r="23" spans="1:6" x14ac:dyDescent="0.35">
      <c r="A23" s="21">
        <v>21</v>
      </c>
      <c r="C23">
        <v>2022</v>
      </c>
      <c r="D23">
        <v>42332323</v>
      </c>
      <c r="E23">
        <v>179354447</v>
      </c>
      <c r="F23">
        <f t="shared" si="0"/>
        <v>0.23602605738568613</v>
      </c>
    </row>
    <row r="24" spans="1:6" x14ac:dyDescent="0.35">
      <c r="A24" s="21">
        <v>22</v>
      </c>
      <c r="B24" s="20" t="s">
        <v>61</v>
      </c>
      <c r="C24">
        <v>2020</v>
      </c>
      <c r="D24">
        <v>28891683</v>
      </c>
      <c r="E24">
        <v>929606638</v>
      </c>
      <c r="F24">
        <f t="shared" si="0"/>
        <v>3.107947148716466E-2</v>
      </c>
    </row>
    <row r="25" spans="1:6" x14ac:dyDescent="0.35">
      <c r="A25" s="21">
        <v>23</v>
      </c>
      <c r="C25">
        <v>2021</v>
      </c>
      <c r="D25">
        <v>33386800</v>
      </c>
      <c r="E25">
        <v>1278592659</v>
      </c>
      <c r="F25">
        <f t="shared" si="0"/>
        <v>2.6112147418484437E-2</v>
      </c>
    </row>
    <row r="26" spans="1:6" x14ac:dyDescent="0.35">
      <c r="A26" s="21">
        <v>24</v>
      </c>
      <c r="C26">
        <v>2022</v>
      </c>
      <c r="D26">
        <v>64844810</v>
      </c>
      <c r="E26">
        <v>3876665735</v>
      </c>
      <c r="F26">
        <f t="shared" si="0"/>
        <v>1.6726954148911163E-2</v>
      </c>
    </row>
    <row r="27" spans="1:6" x14ac:dyDescent="0.35">
      <c r="A27" s="21">
        <v>25</v>
      </c>
      <c r="B27" s="20" t="s">
        <v>62</v>
      </c>
      <c r="C27">
        <v>2020</v>
      </c>
      <c r="D27">
        <v>30520269</v>
      </c>
      <c r="E27">
        <v>263343768</v>
      </c>
      <c r="F27">
        <f t="shared" si="0"/>
        <v>0.11589516331368055</v>
      </c>
    </row>
    <row r="28" spans="1:6" x14ac:dyDescent="0.35">
      <c r="A28" s="21">
        <v>26</v>
      </c>
      <c r="C28">
        <v>2021</v>
      </c>
      <c r="D28">
        <v>205164329</v>
      </c>
      <c r="E28">
        <v>435317386</v>
      </c>
      <c r="F28">
        <f t="shared" si="0"/>
        <v>0.47129826558317156</v>
      </c>
    </row>
    <row r="29" spans="1:6" x14ac:dyDescent="0.35">
      <c r="A29" s="21">
        <v>27</v>
      </c>
      <c r="C29">
        <v>2022</v>
      </c>
      <c r="D29">
        <v>239896019</v>
      </c>
      <c r="E29">
        <v>404831175</v>
      </c>
      <c r="F29">
        <f t="shared" si="0"/>
        <v>0.59258286864888798</v>
      </c>
    </row>
    <row r="30" spans="1:6" x14ac:dyDescent="0.35">
      <c r="A30" s="21">
        <v>28</v>
      </c>
      <c r="B30" s="20" t="s">
        <v>63</v>
      </c>
      <c r="C30">
        <v>2020</v>
      </c>
      <c r="D30" s="22">
        <v>95856553</v>
      </c>
      <c r="E30" s="22">
        <v>813717765</v>
      </c>
      <c r="F30">
        <f t="shared" si="0"/>
        <v>0.1178007377041842</v>
      </c>
    </row>
    <row r="31" spans="1:6" x14ac:dyDescent="0.35">
      <c r="A31" s="21">
        <v>29</v>
      </c>
      <c r="C31">
        <v>2021</v>
      </c>
      <c r="D31" s="22">
        <v>354024370</v>
      </c>
      <c r="E31" s="22">
        <v>829026937</v>
      </c>
      <c r="F31">
        <f t="shared" si="0"/>
        <v>0.42703602766046189</v>
      </c>
    </row>
    <row r="32" spans="1:6" x14ac:dyDescent="0.35">
      <c r="A32" s="21">
        <v>30</v>
      </c>
      <c r="C32">
        <v>2022</v>
      </c>
      <c r="D32" s="22">
        <v>695908034</v>
      </c>
      <c r="E32" s="22">
        <v>1129086804</v>
      </c>
      <c r="F32">
        <f t="shared" si="0"/>
        <v>0.61634591028308572</v>
      </c>
    </row>
    <row r="33" spans="1:6" x14ac:dyDescent="0.35">
      <c r="A33" s="21">
        <v>31</v>
      </c>
      <c r="B33" s="20" t="s">
        <v>64</v>
      </c>
      <c r="C33">
        <v>2020</v>
      </c>
      <c r="D33" s="22">
        <v>4486083939</v>
      </c>
      <c r="E33" s="22">
        <v>234905016318</v>
      </c>
      <c r="F33">
        <f t="shared" si="0"/>
        <v>1.9097437804082542E-2</v>
      </c>
    </row>
    <row r="34" spans="1:6" x14ac:dyDescent="0.35">
      <c r="A34" s="21">
        <v>32</v>
      </c>
      <c r="C34">
        <v>2021</v>
      </c>
      <c r="D34" s="22">
        <v>9635958498</v>
      </c>
      <c r="E34" s="22">
        <v>270669540064</v>
      </c>
      <c r="F34">
        <f t="shared" si="0"/>
        <v>3.5600453954743379E-2</v>
      </c>
    </row>
    <row r="35" spans="1:6" x14ac:dyDescent="0.35">
      <c r="A35" s="21">
        <v>33</v>
      </c>
      <c r="C35">
        <v>2022</v>
      </c>
      <c r="D35" s="22">
        <v>39902398961</v>
      </c>
      <c r="E35" s="22">
        <v>344552996651</v>
      </c>
      <c r="F35">
        <f t="shared" si="0"/>
        <v>0.11580917695926297</v>
      </c>
    </row>
    <row r="36" spans="1:6" x14ac:dyDescent="0.35">
      <c r="A36" s="21">
        <v>34</v>
      </c>
      <c r="B36" s="20" t="s">
        <v>65</v>
      </c>
      <c r="C36">
        <v>2020</v>
      </c>
      <c r="D36" s="22">
        <v>-23386617883</v>
      </c>
      <c r="E36" s="22">
        <v>881786218140</v>
      </c>
      <c r="F36">
        <f t="shared" si="0"/>
        <v>-2.6521868228254548E-2</v>
      </c>
    </row>
    <row r="37" spans="1:6" x14ac:dyDescent="0.35">
      <c r="A37" s="21">
        <v>35</v>
      </c>
      <c r="C37">
        <v>2021</v>
      </c>
      <c r="D37" s="22">
        <v>249957731407</v>
      </c>
      <c r="E37" s="22">
        <v>1051640434770</v>
      </c>
      <c r="F37">
        <f t="shared" si="0"/>
        <v>0.23768364465908659</v>
      </c>
    </row>
    <row r="38" spans="1:6" x14ac:dyDescent="0.35">
      <c r="A38" s="21">
        <v>36</v>
      </c>
      <c r="C38">
        <v>2022</v>
      </c>
      <c r="D38" s="22">
        <v>402880164172</v>
      </c>
      <c r="E38" s="22">
        <v>1182852785319</v>
      </c>
      <c r="F38">
        <f t="shared" si="0"/>
        <v>0.3406004273501782</v>
      </c>
    </row>
    <row r="39" spans="1:6" x14ac:dyDescent="0.35">
      <c r="A39" s="21">
        <v>37</v>
      </c>
      <c r="B39" s="20" t="s">
        <v>66</v>
      </c>
      <c r="C39">
        <v>2020</v>
      </c>
      <c r="D39" s="22">
        <v>27725217682</v>
      </c>
      <c r="E39" s="22">
        <v>685999877295</v>
      </c>
      <c r="F39">
        <f t="shared" si="0"/>
        <v>4.041577644492398E-2</v>
      </c>
    </row>
    <row r="40" spans="1:6" x14ac:dyDescent="0.35">
      <c r="A40" s="21">
        <v>38</v>
      </c>
      <c r="C40">
        <v>2021</v>
      </c>
      <c r="D40" s="22">
        <v>202567973376</v>
      </c>
      <c r="E40" s="22">
        <v>1237084547855</v>
      </c>
      <c r="F40">
        <f t="shared" si="0"/>
        <v>0.16374626433353787</v>
      </c>
    </row>
    <row r="41" spans="1:6" x14ac:dyDescent="0.35">
      <c r="A41" s="21">
        <v>39</v>
      </c>
      <c r="C41">
        <v>2022</v>
      </c>
      <c r="D41" s="22">
        <v>590931062479</v>
      </c>
      <c r="E41" s="22">
        <v>3370495011962</v>
      </c>
      <c r="F41">
        <f t="shared" si="0"/>
        <v>0.17532471057864374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11625-EB2F-4ACD-8C50-94CC4B9B997F}">
  <dimension ref="A1:J40"/>
  <sheetViews>
    <sheetView workbookViewId="0">
      <pane xSplit="5" ySplit="7" topLeftCell="G31" activePane="bottomRight" state="frozen"/>
      <selection pane="topRight" activeCell="F1" sqref="F1"/>
      <selection pane="bottomLeft" activeCell="A8" sqref="A8"/>
      <selection pane="bottomRight" sqref="A1:J40"/>
    </sheetView>
  </sheetViews>
  <sheetFormatPr defaultRowHeight="14.5" x14ac:dyDescent="0.35"/>
  <cols>
    <col min="2" max="2" width="15" customWidth="1"/>
    <col min="4" max="4" width="16.26953125" customWidth="1"/>
    <col min="5" max="5" width="29.6328125" customWidth="1"/>
    <col min="6" max="6" width="20.26953125" customWidth="1"/>
    <col min="7" max="7" width="20" customWidth="1"/>
    <col min="8" max="8" width="20.81640625" customWidth="1"/>
    <col min="9" max="9" width="19.7265625" customWidth="1"/>
    <col min="10" max="10" width="17.6328125" customWidth="1"/>
  </cols>
  <sheetData>
    <row r="1" spans="1:10" ht="53" customHeight="1" x14ac:dyDescent="0.35">
      <c r="A1" s="5" t="s">
        <v>0</v>
      </c>
      <c r="B1" s="5" t="s">
        <v>1</v>
      </c>
      <c r="C1" s="5" t="s">
        <v>2</v>
      </c>
      <c r="D1" s="6" t="s">
        <v>17</v>
      </c>
      <c r="E1" s="5" t="s">
        <v>18</v>
      </c>
      <c r="F1" s="7" t="s">
        <v>19</v>
      </c>
      <c r="G1" s="8" t="s">
        <v>20</v>
      </c>
      <c r="H1" s="8" t="s">
        <v>21</v>
      </c>
      <c r="I1" s="5" t="s">
        <v>22</v>
      </c>
      <c r="J1" s="9" t="s">
        <v>69</v>
      </c>
    </row>
    <row r="2" spans="1:10" x14ac:dyDescent="0.35">
      <c r="A2" s="21">
        <v>1</v>
      </c>
      <c r="B2" s="19" t="s">
        <v>54</v>
      </c>
      <c r="C2">
        <v>2020</v>
      </c>
      <c r="D2">
        <v>13850</v>
      </c>
      <c r="E2">
        <v>1129925000</v>
      </c>
      <c r="F2" s="27">
        <f>D2*E2</f>
        <v>15649461250000</v>
      </c>
      <c r="G2">
        <v>312339000</v>
      </c>
      <c r="H2" s="27">
        <f>SUM(F2,G2)</f>
        <v>15649773589000</v>
      </c>
      <c r="I2">
        <v>1158629000</v>
      </c>
      <c r="J2">
        <f>H2/I2</f>
        <v>13507.148180306207</v>
      </c>
    </row>
    <row r="3" spans="1:10" x14ac:dyDescent="0.35">
      <c r="A3" s="21">
        <v>2</v>
      </c>
      <c r="C3">
        <v>2021</v>
      </c>
      <c r="D3">
        <v>2040</v>
      </c>
      <c r="E3">
        <v>1129925000</v>
      </c>
      <c r="F3" s="27">
        <f t="shared" ref="F3:F40" si="0">D3*E3</f>
        <v>2305047000000</v>
      </c>
      <c r="G3">
        <v>464680000</v>
      </c>
      <c r="H3" s="27">
        <f t="shared" ref="H3:H40" si="1">SUM(F3,G3)</f>
        <v>2305511680000</v>
      </c>
      <c r="I3">
        <v>1666239000</v>
      </c>
      <c r="J3">
        <f t="shared" ref="J3:J40" si="2">H3/I3</f>
        <v>1383.6620556834885</v>
      </c>
    </row>
    <row r="4" spans="1:10" x14ac:dyDescent="0.35">
      <c r="A4" s="21">
        <v>3</v>
      </c>
      <c r="C4">
        <v>2022</v>
      </c>
      <c r="D4">
        <v>39025</v>
      </c>
      <c r="E4">
        <v>1129925000</v>
      </c>
      <c r="F4" s="27">
        <f t="shared" si="0"/>
        <v>44095323125000</v>
      </c>
      <c r="G4">
        <v>689897000</v>
      </c>
      <c r="H4" s="27">
        <f t="shared" si="1"/>
        <v>44096013022000</v>
      </c>
      <c r="I4">
        <v>2640177000</v>
      </c>
      <c r="J4">
        <f t="shared" si="2"/>
        <v>16701.915448093063</v>
      </c>
    </row>
    <row r="5" spans="1:10" x14ac:dyDescent="0.35">
      <c r="A5" s="21">
        <v>4</v>
      </c>
      <c r="B5" s="20" t="s">
        <v>55</v>
      </c>
      <c r="C5">
        <v>2020</v>
      </c>
      <c r="D5" s="22">
        <v>7000</v>
      </c>
      <c r="E5" s="22">
        <v>5000000000</v>
      </c>
      <c r="F5" s="27">
        <f t="shared" si="0"/>
        <v>35000000000000</v>
      </c>
      <c r="G5" s="22">
        <v>1320653</v>
      </c>
      <c r="H5" s="27">
        <f t="shared" si="1"/>
        <v>35000001320653</v>
      </c>
      <c r="I5" s="22">
        <v>2752211000000</v>
      </c>
      <c r="J5">
        <f t="shared" si="2"/>
        <v>12.717048700355097</v>
      </c>
    </row>
    <row r="6" spans="1:10" x14ac:dyDescent="0.35">
      <c r="A6" s="21">
        <v>5</v>
      </c>
      <c r="C6">
        <v>2021</v>
      </c>
      <c r="D6" s="22">
        <v>10050</v>
      </c>
      <c r="E6" s="22">
        <v>5000000000</v>
      </c>
      <c r="F6" s="27">
        <f t="shared" si="0"/>
        <v>50250000000000</v>
      </c>
      <c r="G6" s="22">
        <v>1307023</v>
      </c>
      <c r="H6" s="27">
        <f t="shared" si="1"/>
        <v>50250001307023</v>
      </c>
      <c r="I6" s="22">
        <v>2847296000000</v>
      </c>
      <c r="J6">
        <f t="shared" si="2"/>
        <v>17.648323640051121</v>
      </c>
    </row>
    <row r="7" spans="1:10" x14ac:dyDescent="0.35">
      <c r="A7" s="21">
        <v>6</v>
      </c>
      <c r="C7">
        <v>2022</v>
      </c>
      <c r="D7" s="22">
        <v>7950</v>
      </c>
      <c r="E7" s="22">
        <v>5000000000</v>
      </c>
      <c r="F7" s="27">
        <f t="shared" si="0"/>
        <v>39750000000000</v>
      </c>
      <c r="G7" s="22">
        <v>1161845</v>
      </c>
      <c r="H7" s="27">
        <f t="shared" si="1"/>
        <v>39750001161845</v>
      </c>
      <c r="I7" s="22">
        <v>2809869000000</v>
      </c>
      <c r="J7">
        <f t="shared" si="2"/>
        <v>14.146567388673637</v>
      </c>
    </row>
    <row r="8" spans="1:10" x14ac:dyDescent="0.35">
      <c r="A8" s="21">
        <v>7</v>
      </c>
      <c r="B8" s="20" t="s">
        <v>56</v>
      </c>
      <c r="C8">
        <v>2020</v>
      </c>
      <c r="D8" s="22">
        <v>5100</v>
      </c>
      <c r="E8">
        <v>9936338720</v>
      </c>
      <c r="F8" s="27">
        <f t="shared" si="0"/>
        <v>50675327472000</v>
      </c>
      <c r="G8" s="27">
        <v>294270000</v>
      </c>
      <c r="H8" s="27">
        <f t="shared" si="1"/>
        <v>50675621742000</v>
      </c>
      <c r="I8">
        <v>2314658000</v>
      </c>
      <c r="J8">
        <f t="shared" si="2"/>
        <v>21893.351735763987</v>
      </c>
    </row>
    <row r="9" spans="1:10" x14ac:dyDescent="0.35">
      <c r="A9" s="21">
        <v>8</v>
      </c>
      <c r="C9">
        <v>2021</v>
      </c>
      <c r="D9" s="22">
        <v>4680</v>
      </c>
      <c r="E9">
        <v>9936338720</v>
      </c>
      <c r="F9" s="27">
        <f t="shared" si="0"/>
        <v>46502065209600</v>
      </c>
      <c r="G9" s="27">
        <v>318367000</v>
      </c>
      <c r="H9" s="27">
        <f t="shared" si="1"/>
        <v>46502383576600</v>
      </c>
      <c r="I9">
        <v>2472828000</v>
      </c>
      <c r="J9">
        <f t="shared" si="2"/>
        <v>18805.344963984557</v>
      </c>
    </row>
    <row r="10" spans="1:10" x14ac:dyDescent="0.35">
      <c r="A10" s="21">
        <v>9</v>
      </c>
      <c r="C10">
        <v>2022</v>
      </c>
      <c r="D10" s="22">
        <v>7100</v>
      </c>
      <c r="E10">
        <v>9936338720</v>
      </c>
      <c r="F10" s="27">
        <f t="shared" si="0"/>
        <v>70548004912000</v>
      </c>
      <c r="G10" s="27">
        <v>303336000</v>
      </c>
      <c r="H10" s="27">
        <f t="shared" si="1"/>
        <v>70548308248000</v>
      </c>
      <c r="I10">
        <v>2658116000</v>
      </c>
      <c r="J10">
        <f t="shared" si="2"/>
        <v>26540.718406570668</v>
      </c>
    </row>
    <row r="11" spans="1:10" x14ac:dyDescent="0.35">
      <c r="A11" s="21">
        <v>10</v>
      </c>
      <c r="B11" s="20" t="s">
        <v>57</v>
      </c>
      <c r="C11">
        <v>2020</v>
      </c>
      <c r="D11">
        <v>1430</v>
      </c>
      <c r="E11" s="22">
        <v>31985952000</v>
      </c>
      <c r="F11" s="27">
        <f t="shared" si="0"/>
        <v>45739911360000</v>
      </c>
      <c r="G11" s="27">
        <v>2429852000</v>
      </c>
      <c r="H11" s="27">
        <f t="shared" si="1"/>
        <v>45742341212000</v>
      </c>
      <c r="I11">
        <v>6381566000</v>
      </c>
      <c r="J11">
        <f t="shared" si="2"/>
        <v>7167.8865676543974</v>
      </c>
    </row>
    <row r="12" spans="1:10" x14ac:dyDescent="0.35">
      <c r="A12" s="21">
        <v>11</v>
      </c>
      <c r="C12">
        <v>2021</v>
      </c>
      <c r="D12" s="22">
        <v>2250</v>
      </c>
      <c r="E12" s="22">
        <v>31985952000</v>
      </c>
      <c r="F12" s="27">
        <f t="shared" si="0"/>
        <v>71968392000000</v>
      </c>
      <c r="G12" s="27">
        <v>3128621000</v>
      </c>
      <c r="H12" s="27">
        <f t="shared" si="1"/>
        <v>71971520621000</v>
      </c>
      <c r="I12">
        <v>7586936000</v>
      </c>
      <c r="J12">
        <f t="shared" si="2"/>
        <v>9486.2432767325299</v>
      </c>
    </row>
    <row r="13" spans="1:10" x14ac:dyDescent="0.35">
      <c r="A13" s="21">
        <v>12</v>
      </c>
      <c r="C13">
        <v>2022</v>
      </c>
      <c r="D13">
        <v>3850</v>
      </c>
      <c r="E13" s="22">
        <v>31985952000</v>
      </c>
      <c r="F13" s="27">
        <f t="shared" si="0"/>
        <v>123145915200000</v>
      </c>
      <c r="G13" s="27">
        <v>4254969000</v>
      </c>
      <c r="H13" s="27">
        <f t="shared" si="1"/>
        <v>123150170169000</v>
      </c>
      <c r="I13">
        <v>10782307000</v>
      </c>
      <c r="J13">
        <f t="shared" si="2"/>
        <v>11421.504708500695</v>
      </c>
    </row>
    <row r="14" spans="1:10" x14ac:dyDescent="0.35">
      <c r="A14" s="21">
        <v>13</v>
      </c>
      <c r="B14" s="20" t="s">
        <v>58</v>
      </c>
      <c r="C14">
        <v>2020</v>
      </c>
      <c r="D14">
        <v>1935</v>
      </c>
      <c r="E14" s="22">
        <v>24031000000</v>
      </c>
      <c r="F14" s="27">
        <f t="shared" si="0"/>
        <v>46499985000000</v>
      </c>
      <c r="G14" s="27">
        <v>12690063970000</v>
      </c>
      <c r="H14" s="27">
        <f t="shared" si="1"/>
        <v>59190048970000</v>
      </c>
      <c r="I14" s="27">
        <v>31729512995000</v>
      </c>
      <c r="J14">
        <f t="shared" si="2"/>
        <v>1.865457215789202</v>
      </c>
    </row>
    <row r="15" spans="1:10" x14ac:dyDescent="0.35">
      <c r="A15" s="21">
        <v>14</v>
      </c>
      <c r="C15">
        <v>2021</v>
      </c>
      <c r="D15" s="22">
        <v>2250</v>
      </c>
      <c r="E15" s="22">
        <v>24031000000</v>
      </c>
      <c r="F15" s="27">
        <f t="shared" si="0"/>
        <v>54069750000000</v>
      </c>
      <c r="G15" s="27">
        <v>12079056000000</v>
      </c>
      <c r="H15" s="27">
        <f t="shared" si="1"/>
        <v>66148806000000</v>
      </c>
      <c r="I15" s="27">
        <v>32916154000000</v>
      </c>
      <c r="J15">
        <f t="shared" si="2"/>
        <v>2.0096152788688495</v>
      </c>
    </row>
    <row r="16" spans="1:10" x14ac:dyDescent="0.35">
      <c r="A16" s="21">
        <v>15</v>
      </c>
      <c r="C16">
        <v>2022</v>
      </c>
      <c r="D16" s="22">
        <v>1985</v>
      </c>
      <c r="E16" s="22">
        <v>24031000000</v>
      </c>
      <c r="F16" s="27">
        <f t="shared" si="0"/>
        <v>47701535000000</v>
      </c>
      <c r="G16" s="27">
        <v>9925211000000</v>
      </c>
      <c r="H16" s="27">
        <f t="shared" si="1"/>
        <v>57626746000000</v>
      </c>
      <c r="I16" s="27">
        <v>33637271000000</v>
      </c>
      <c r="J16">
        <f t="shared" si="2"/>
        <v>1.713181369558785</v>
      </c>
    </row>
    <row r="17" spans="1:10" x14ac:dyDescent="0.35">
      <c r="A17" s="21">
        <v>16</v>
      </c>
      <c r="B17" s="20" t="s">
        <v>59</v>
      </c>
      <c r="C17">
        <v>2020</v>
      </c>
      <c r="D17" s="22">
        <v>2810</v>
      </c>
      <c r="E17" s="22">
        <v>11184061250</v>
      </c>
      <c r="F17" s="27">
        <f t="shared" si="0"/>
        <v>31427212112500</v>
      </c>
      <c r="G17" s="27">
        <v>7117559000000</v>
      </c>
      <c r="H17" s="27">
        <f t="shared" si="1"/>
        <v>38544771112500</v>
      </c>
      <c r="I17" s="27">
        <v>24056755000000</v>
      </c>
      <c r="J17">
        <f t="shared" si="2"/>
        <v>1.6022431584184982</v>
      </c>
    </row>
    <row r="18" spans="1:10" x14ac:dyDescent="0.35">
      <c r="A18" s="21">
        <v>17</v>
      </c>
      <c r="C18">
        <v>2021</v>
      </c>
      <c r="D18" s="22">
        <v>2710</v>
      </c>
      <c r="E18" s="22">
        <v>11487209350</v>
      </c>
      <c r="F18" s="27">
        <f t="shared" si="0"/>
        <v>31130337338500</v>
      </c>
      <c r="G18" s="27">
        <v>11869979000000</v>
      </c>
      <c r="H18" s="27">
        <f t="shared" si="1"/>
        <v>43000316338500</v>
      </c>
      <c r="I18" s="27">
        <v>36123703000000</v>
      </c>
      <c r="J18">
        <f t="shared" si="2"/>
        <v>1.1903629131958038</v>
      </c>
    </row>
    <row r="19" spans="1:10" x14ac:dyDescent="0.35">
      <c r="A19" s="21">
        <v>18</v>
      </c>
      <c r="C19">
        <v>2022</v>
      </c>
      <c r="D19" s="22">
        <v>3690</v>
      </c>
      <c r="E19" s="22">
        <v>11487209350</v>
      </c>
      <c r="F19" s="27">
        <f t="shared" si="0"/>
        <v>42387802501500</v>
      </c>
      <c r="G19" s="27">
        <v>16443161000000</v>
      </c>
      <c r="H19" s="27">
        <f t="shared" si="1"/>
        <v>58830963501500</v>
      </c>
      <c r="I19" s="27">
        <v>45359207000000</v>
      </c>
      <c r="J19">
        <f t="shared" si="2"/>
        <v>1.297001587825378</v>
      </c>
    </row>
    <row r="20" spans="1:10" x14ac:dyDescent="0.35">
      <c r="A20" s="21">
        <v>19</v>
      </c>
      <c r="B20" s="20" t="s">
        <v>60</v>
      </c>
      <c r="C20">
        <v>2020</v>
      </c>
      <c r="D20">
        <v>168</v>
      </c>
      <c r="E20">
        <v>5417000000</v>
      </c>
      <c r="F20" s="27">
        <f t="shared" si="0"/>
        <v>910056000000</v>
      </c>
      <c r="G20">
        <v>52304997</v>
      </c>
      <c r="H20" s="27">
        <f t="shared" si="1"/>
        <v>910108304997</v>
      </c>
      <c r="I20">
        <v>146835893</v>
      </c>
      <c r="J20">
        <f t="shared" si="2"/>
        <v>6198.1323939440335</v>
      </c>
    </row>
    <row r="21" spans="1:10" x14ac:dyDescent="0.35">
      <c r="A21" s="21">
        <v>20</v>
      </c>
      <c r="C21">
        <v>2021</v>
      </c>
      <c r="D21">
        <v>402</v>
      </c>
      <c r="E21" s="22">
        <v>5295000000</v>
      </c>
      <c r="F21" s="27">
        <f t="shared" si="0"/>
        <v>2128590000000</v>
      </c>
      <c r="G21" s="27">
        <v>46580263</v>
      </c>
      <c r="H21" s="27">
        <f t="shared" si="1"/>
        <v>2128636580263</v>
      </c>
      <c r="I21">
        <v>161236150</v>
      </c>
      <c r="J21">
        <f t="shared" si="2"/>
        <v>13201.98094697126</v>
      </c>
    </row>
    <row r="22" spans="1:10" x14ac:dyDescent="0.35">
      <c r="A22" s="21">
        <v>21</v>
      </c>
      <c r="C22">
        <v>2022</v>
      </c>
      <c r="D22">
        <v>605</v>
      </c>
      <c r="E22" s="22">
        <v>5245000000</v>
      </c>
      <c r="F22" s="27">
        <f t="shared" si="0"/>
        <v>3173225000000</v>
      </c>
      <c r="G22" s="27">
        <v>33479337</v>
      </c>
      <c r="H22" s="27">
        <f t="shared" si="1"/>
        <v>3173258479337</v>
      </c>
      <c r="I22">
        <v>179354447</v>
      </c>
      <c r="J22">
        <f t="shared" si="2"/>
        <v>17692.666852787876</v>
      </c>
    </row>
    <row r="23" spans="1:10" x14ac:dyDescent="0.35">
      <c r="A23" s="21">
        <v>22</v>
      </c>
      <c r="B23" s="20" t="s">
        <v>61</v>
      </c>
      <c r="C23">
        <v>2020</v>
      </c>
      <c r="D23">
        <v>2430</v>
      </c>
      <c r="E23">
        <v>21897591650</v>
      </c>
      <c r="F23" s="27">
        <f t="shared" si="0"/>
        <v>53211147709500</v>
      </c>
      <c r="G23">
        <v>365960757</v>
      </c>
      <c r="H23" s="27">
        <f t="shared" si="1"/>
        <v>53211513670257</v>
      </c>
      <c r="I23">
        <v>929606638</v>
      </c>
      <c r="J23">
        <f t="shared" si="2"/>
        <v>57240.892540030465</v>
      </c>
    </row>
    <row r="24" spans="1:10" x14ac:dyDescent="0.35">
      <c r="A24" s="21">
        <v>23</v>
      </c>
      <c r="C24">
        <v>2021</v>
      </c>
      <c r="D24">
        <v>3890</v>
      </c>
      <c r="E24">
        <v>22904850815</v>
      </c>
      <c r="F24" s="27">
        <f t="shared" si="0"/>
        <v>89099869670350</v>
      </c>
      <c r="G24">
        <v>499182362</v>
      </c>
      <c r="H24" s="27">
        <f t="shared" si="1"/>
        <v>89100368852712</v>
      </c>
      <c r="I24">
        <v>1278592659</v>
      </c>
      <c r="J24">
        <f t="shared" si="2"/>
        <v>69686.282199053356</v>
      </c>
    </row>
    <row r="25" spans="1:10" x14ac:dyDescent="0.35">
      <c r="A25" s="21">
        <v>24</v>
      </c>
      <c r="C25">
        <v>2022</v>
      </c>
      <c r="D25">
        <v>4120</v>
      </c>
      <c r="E25">
        <v>24110850771</v>
      </c>
      <c r="F25" s="27">
        <f t="shared" si="0"/>
        <v>99336705176520</v>
      </c>
      <c r="G25">
        <v>1851832467</v>
      </c>
      <c r="H25" s="27">
        <f t="shared" si="1"/>
        <v>99338557008987</v>
      </c>
      <c r="I25">
        <v>3876665735</v>
      </c>
      <c r="J25">
        <f t="shared" si="2"/>
        <v>25624.741414283169</v>
      </c>
    </row>
    <row r="26" spans="1:10" x14ac:dyDescent="0.35">
      <c r="A26" s="21">
        <v>25</v>
      </c>
      <c r="B26" s="20" t="s">
        <v>62</v>
      </c>
      <c r="C26">
        <v>2020</v>
      </c>
      <c r="D26">
        <v>1695</v>
      </c>
      <c r="E26">
        <v>2616500000</v>
      </c>
      <c r="F26" s="27">
        <f t="shared" si="0"/>
        <v>4434967500000</v>
      </c>
      <c r="G26">
        <v>72967723</v>
      </c>
      <c r="H26" s="27">
        <f t="shared" si="1"/>
        <v>4435040467723</v>
      </c>
      <c r="I26">
        <v>263343768</v>
      </c>
      <c r="J26">
        <f t="shared" si="2"/>
        <v>16841.258486599159</v>
      </c>
    </row>
    <row r="27" spans="1:10" x14ac:dyDescent="0.35">
      <c r="A27" s="21">
        <v>26</v>
      </c>
      <c r="C27">
        <v>2021</v>
      </c>
      <c r="D27">
        <v>4090</v>
      </c>
      <c r="E27">
        <v>2616500000</v>
      </c>
      <c r="F27" s="27">
        <f t="shared" si="0"/>
        <v>10701485000000</v>
      </c>
      <c r="G27">
        <v>182704693</v>
      </c>
      <c r="H27" s="27">
        <f t="shared" si="1"/>
        <v>10701667704693</v>
      </c>
      <c r="I27">
        <v>435317386</v>
      </c>
      <c r="J27">
        <f t="shared" si="2"/>
        <v>24583.598194934028</v>
      </c>
    </row>
    <row r="28" spans="1:10" x14ac:dyDescent="0.35">
      <c r="A28" s="21">
        <v>27</v>
      </c>
      <c r="C28">
        <v>2022</v>
      </c>
      <c r="D28">
        <v>4340</v>
      </c>
      <c r="E28">
        <v>2616500000</v>
      </c>
      <c r="F28" s="27">
        <f t="shared" si="0"/>
        <v>11355610000000</v>
      </c>
      <c r="G28">
        <v>184353401</v>
      </c>
      <c r="H28" s="27">
        <f t="shared" si="1"/>
        <v>11355794353401</v>
      </c>
      <c r="I28">
        <v>404831175</v>
      </c>
      <c r="J28">
        <f t="shared" si="2"/>
        <v>28050.691386109283</v>
      </c>
    </row>
    <row r="29" spans="1:10" x14ac:dyDescent="0.35">
      <c r="A29" s="21">
        <v>28</v>
      </c>
      <c r="B29" s="20" t="s">
        <v>63</v>
      </c>
      <c r="C29">
        <v>2020</v>
      </c>
      <c r="D29">
        <v>2550</v>
      </c>
      <c r="E29">
        <v>5882353000</v>
      </c>
      <c r="F29" s="27">
        <f t="shared" si="0"/>
        <v>15000000150000</v>
      </c>
      <c r="G29" s="22">
        <v>464283221</v>
      </c>
      <c r="H29" s="27">
        <f t="shared" si="1"/>
        <v>15000464433221</v>
      </c>
      <c r="I29" s="22">
        <v>813717765</v>
      </c>
      <c r="J29">
        <f t="shared" si="2"/>
        <v>18434.480698871062</v>
      </c>
    </row>
    <row r="30" spans="1:10" x14ac:dyDescent="0.35">
      <c r="A30" s="21">
        <v>29</v>
      </c>
      <c r="C30">
        <v>2021</v>
      </c>
      <c r="D30">
        <v>7950</v>
      </c>
      <c r="E30">
        <v>5882353000</v>
      </c>
      <c r="F30" s="27">
        <f t="shared" si="0"/>
        <v>46764706350000</v>
      </c>
      <c r="G30" s="22">
        <v>512702894</v>
      </c>
      <c r="H30" s="27">
        <f t="shared" si="1"/>
        <v>46765219052894</v>
      </c>
      <c r="I30" s="22">
        <v>829026937</v>
      </c>
      <c r="J30">
        <f t="shared" si="2"/>
        <v>56409.770256830627</v>
      </c>
    </row>
    <row r="31" spans="1:10" x14ac:dyDescent="0.35">
      <c r="A31" s="21">
        <v>30</v>
      </c>
      <c r="C31">
        <v>2022</v>
      </c>
      <c r="D31">
        <v>7050</v>
      </c>
      <c r="E31">
        <v>5882353000</v>
      </c>
      <c r="F31" s="27">
        <f t="shared" si="0"/>
        <v>41470588650000</v>
      </c>
      <c r="G31" s="22">
        <v>570842165</v>
      </c>
      <c r="H31" s="27">
        <f t="shared" si="1"/>
        <v>41471159492165</v>
      </c>
      <c r="I31" s="22">
        <v>1129086804</v>
      </c>
      <c r="J31">
        <f t="shared" si="2"/>
        <v>36729.823911895619</v>
      </c>
    </row>
    <row r="32" spans="1:10" x14ac:dyDescent="0.35">
      <c r="A32" s="21">
        <v>31</v>
      </c>
      <c r="B32" s="20" t="s">
        <v>64</v>
      </c>
      <c r="C32">
        <v>2020</v>
      </c>
      <c r="D32">
        <v>300</v>
      </c>
      <c r="E32" s="22">
        <v>720000000</v>
      </c>
      <c r="F32" s="27">
        <f t="shared" si="0"/>
        <v>216000000000</v>
      </c>
      <c r="G32" s="22">
        <v>46198587257</v>
      </c>
      <c r="H32" s="27">
        <f t="shared" si="1"/>
        <v>262198587257</v>
      </c>
      <c r="I32" s="22">
        <v>234905016318</v>
      </c>
      <c r="J32">
        <f t="shared" si="2"/>
        <v>1.1161898173432432</v>
      </c>
    </row>
    <row r="33" spans="1:10" x14ac:dyDescent="0.35">
      <c r="A33" s="21">
        <v>32</v>
      </c>
      <c r="C33">
        <v>2021</v>
      </c>
      <c r="D33">
        <v>430</v>
      </c>
      <c r="E33" s="22">
        <v>720000000</v>
      </c>
      <c r="F33" s="27">
        <f t="shared" si="0"/>
        <v>309600000000</v>
      </c>
      <c r="G33" s="22">
        <v>72903934431</v>
      </c>
      <c r="H33" s="27">
        <f t="shared" si="1"/>
        <v>382503934431</v>
      </c>
      <c r="I33" s="22">
        <v>270669540064</v>
      </c>
      <c r="J33">
        <f t="shared" si="2"/>
        <v>1.4131768736909098</v>
      </c>
    </row>
    <row r="34" spans="1:10" x14ac:dyDescent="0.35">
      <c r="A34" s="21">
        <v>33</v>
      </c>
      <c r="C34">
        <v>2022</v>
      </c>
      <c r="D34">
        <v>432</v>
      </c>
      <c r="E34" s="22">
        <v>720000000</v>
      </c>
      <c r="F34" s="27">
        <f t="shared" si="0"/>
        <v>311040000000</v>
      </c>
      <c r="G34" s="22">
        <v>106347991806</v>
      </c>
      <c r="H34" s="27">
        <f t="shared" si="1"/>
        <v>417387991806</v>
      </c>
      <c r="I34" s="22">
        <v>344552996651</v>
      </c>
      <c r="J34">
        <f t="shared" si="2"/>
        <v>1.2113898177143849</v>
      </c>
    </row>
    <row r="35" spans="1:10" x14ac:dyDescent="0.35">
      <c r="A35" s="21">
        <v>34</v>
      </c>
      <c r="B35" s="20" t="s">
        <v>65</v>
      </c>
      <c r="C35">
        <v>2020</v>
      </c>
      <c r="D35">
        <v>116</v>
      </c>
      <c r="E35" s="22">
        <v>3150000000</v>
      </c>
      <c r="F35" s="27">
        <f t="shared" si="0"/>
        <v>365400000000</v>
      </c>
      <c r="G35" s="22">
        <v>317228386339</v>
      </c>
      <c r="H35" s="27">
        <f t="shared" si="1"/>
        <v>682628386339</v>
      </c>
      <c r="I35" s="22">
        <v>881786218140</v>
      </c>
      <c r="J35">
        <f t="shared" si="2"/>
        <v>0.77414272563581843</v>
      </c>
    </row>
    <row r="36" spans="1:10" x14ac:dyDescent="0.35">
      <c r="A36" s="21">
        <v>35</v>
      </c>
      <c r="C36">
        <v>2021</v>
      </c>
      <c r="D36">
        <v>202</v>
      </c>
      <c r="E36" s="22">
        <v>3150000000</v>
      </c>
      <c r="F36" s="27">
        <f t="shared" si="0"/>
        <v>636300000000</v>
      </c>
      <c r="G36" s="22">
        <v>233792851055</v>
      </c>
      <c r="H36" s="27">
        <f t="shared" si="1"/>
        <v>870092851055</v>
      </c>
      <c r="I36" s="22">
        <v>1051640434770</v>
      </c>
      <c r="J36">
        <f t="shared" si="2"/>
        <v>0.82736724671992523</v>
      </c>
    </row>
    <row r="37" spans="1:10" x14ac:dyDescent="0.35">
      <c r="A37" s="21">
        <v>36</v>
      </c>
      <c r="C37">
        <v>2022</v>
      </c>
      <c r="D37">
        <v>650</v>
      </c>
      <c r="E37" s="22">
        <v>3150000000</v>
      </c>
      <c r="F37" s="27">
        <f t="shared" si="0"/>
        <v>2047500000000</v>
      </c>
      <c r="G37" s="22">
        <v>165956607186</v>
      </c>
      <c r="H37" s="27">
        <f t="shared" si="1"/>
        <v>2213456607186</v>
      </c>
      <c r="I37" s="22">
        <v>1182852785319</v>
      </c>
      <c r="J37">
        <f t="shared" si="2"/>
        <v>1.8712866340244187</v>
      </c>
    </row>
    <row r="38" spans="1:10" x14ac:dyDescent="0.35">
      <c r="A38" s="21">
        <v>37</v>
      </c>
      <c r="B38" s="20" t="s">
        <v>66</v>
      </c>
      <c r="C38">
        <v>2020</v>
      </c>
      <c r="D38">
        <v>710</v>
      </c>
      <c r="E38" s="22">
        <v>1959408119</v>
      </c>
      <c r="F38" s="27">
        <f t="shared" si="0"/>
        <v>1391179764490</v>
      </c>
      <c r="G38" s="22">
        <v>450307372275</v>
      </c>
      <c r="H38" s="27">
        <f t="shared" si="1"/>
        <v>1841487136765</v>
      </c>
      <c r="I38" s="22">
        <v>685999877295</v>
      </c>
      <c r="J38">
        <f t="shared" si="2"/>
        <v>2.6843840614465688</v>
      </c>
    </row>
    <row r="39" spans="1:10" x14ac:dyDescent="0.35">
      <c r="A39" s="21">
        <v>38</v>
      </c>
      <c r="C39">
        <v>2021</v>
      </c>
      <c r="D39" s="22">
        <v>1120</v>
      </c>
      <c r="E39" s="22">
        <v>1959408119</v>
      </c>
      <c r="F39" s="27">
        <f t="shared" si="0"/>
        <v>2194537093280</v>
      </c>
      <c r="G39" s="22">
        <v>802902534546</v>
      </c>
      <c r="H39" s="27">
        <f t="shared" si="1"/>
        <v>2997439627826</v>
      </c>
      <c r="I39" s="22">
        <v>1237084547855</v>
      </c>
      <c r="J39">
        <f t="shared" si="2"/>
        <v>2.4229868791290836</v>
      </c>
    </row>
    <row r="40" spans="1:10" x14ac:dyDescent="0.35">
      <c r="A40" s="21">
        <v>39</v>
      </c>
      <c r="C40">
        <v>2022</v>
      </c>
      <c r="D40" s="22">
        <v>650</v>
      </c>
      <c r="E40" s="22">
        <v>3727301685</v>
      </c>
      <c r="F40" s="27">
        <f t="shared" si="0"/>
        <v>2422746095250</v>
      </c>
      <c r="G40" s="22">
        <v>2358362130045</v>
      </c>
      <c r="H40" s="27">
        <f t="shared" si="1"/>
        <v>4781108225295</v>
      </c>
      <c r="I40" s="22">
        <v>3370495011962</v>
      </c>
      <c r="J40">
        <f t="shared" si="2"/>
        <v>1.4185181133117499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ECA7C-BB15-4257-B887-C70105184DE0}">
  <dimension ref="A1:V42"/>
  <sheetViews>
    <sheetView tabSelected="1" zoomScaleNormal="100" workbookViewId="0">
      <pane xSplit="5" ySplit="10" topLeftCell="Q42" activePane="bottomRight" state="frozen"/>
      <selection pane="topRight" activeCell="F1" sqref="F1"/>
      <selection pane="bottomLeft" activeCell="A11" sqref="A11"/>
      <selection pane="bottomRight" activeCell="L1" sqref="L1:V42"/>
    </sheetView>
  </sheetViews>
  <sheetFormatPr defaultRowHeight="14.5" x14ac:dyDescent="0.35"/>
  <cols>
    <col min="2" max="2" width="25" customWidth="1"/>
    <col min="4" max="4" width="19.453125" customWidth="1"/>
    <col min="5" max="5" width="20.90625" customWidth="1"/>
    <col min="6" max="6" width="14.54296875" customWidth="1"/>
    <col min="8" max="8" width="12" customWidth="1"/>
    <col min="9" max="9" width="21" customWidth="1"/>
    <col min="10" max="10" width="11.81640625" bestFit="1" customWidth="1"/>
    <col min="12" max="12" width="17.26953125" customWidth="1"/>
    <col min="13" max="13" width="18.1796875" customWidth="1"/>
    <col min="14" max="15" width="11.08984375" customWidth="1"/>
    <col min="16" max="16" width="17.6328125" customWidth="1"/>
    <col min="17" max="17" width="17.453125" customWidth="1"/>
    <col min="18" max="18" width="12.7265625" customWidth="1"/>
    <col min="20" max="20" width="11.90625" customWidth="1"/>
    <col min="22" max="22" width="13.54296875" customWidth="1"/>
  </cols>
  <sheetData>
    <row r="1" spans="1:22" s="24" customFormat="1" ht="15.5" x14ac:dyDescent="0.35">
      <c r="A1" s="24" t="s">
        <v>10</v>
      </c>
      <c r="B1" s="24" t="s">
        <v>11</v>
      </c>
      <c r="C1" s="24" t="s">
        <v>12</v>
      </c>
      <c r="D1" s="25" t="s">
        <v>34</v>
      </c>
      <c r="E1" s="24" t="s">
        <v>49</v>
      </c>
      <c r="I1" s="24" t="s">
        <v>50</v>
      </c>
      <c r="J1" s="24" t="s">
        <v>68</v>
      </c>
      <c r="N1" s="24" t="s">
        <v>74</v>
      </c>
      <c r="O1" s="24" t="s">
        <v>75</v>
      </c>
      <c r="P1" s="24" t="s">
        <v>76</v>
      </c>
      <c r="Q1" s="24" t="s">
        <v>77</v>
      </c>
      <c r="R1" s="24" t="s">
        <v>78</v>
      </c>
    </row>
    <row r="2" spans="1:22" s="24" customFormat="1" x14ac:dyDescent="0.35">
      <c r="D2" s="24" t="s">
        <v>35</v>
      </c>
      <c r="H2" s="24" t="s">
        <v>39</v>
      </c>
      <c r="L2" s="24" t="s">
        <v>43</v>
      </c>
      <c r="P2" s="24" t="s">
        <v>46</v>
      </c>
      <c r="T2" s="24" t="s">
        <v>52</v>
      </c>
      <c r="U2" s="24" t="s">
        <v>53</v>
      </c>
    </row>
    <row r="3" spans="1:22" s="24" customFormat="1" x14ac:dyDescent="0.35">
      <c r="D3" s="24" t="s">
        <v>36</v>
      </c>
      <c r="E3" s="24" t="s">
        <v>37</v>
      </c>
      <c r="F3" s="24" t="s">
        <v>38</v>
      </c>
      <c r="G3" s="24" t="s">
        <v>51</v>
      </c>
      <c r="H3" s="24" t="s">
        <v>40</v>
      </c>
      <c r="I3" s="24" t="s">
        <v>41</v>
      </c>
      <c r="J3" s="24" t="s">
        <v>42</v>
      </c>
      <c r="K3" s="24" t="s">
        <v>51</v>
      </c>
      <c r="L3" s="24" t="s">
        <v>44</v>
      </c>
      <c r="M3" s="24" t="s">
        <v>45</v>
      </c>
      <c r="N3" s="24" t="s">
        <v>42</v>
      </c>
      <c r="O3" s="24" t="s">
        <v>51</v>
      </c>
      <c r="P3" s="24" t="s">
        <v>47</v>
      </c>
      <c r="Q3" s="24" t="s">
        <v>48</v>
      </c>
      <c r="R3" s="24" t="s">
        <v>42</v>
      </c>
      <c r="S3" s="24" t="s">
        <v>51</v>
      </c>
    </row>
    <row r="4" spans="1:22" x14ac:dyDescent="0.35">
      <c r="A4" s="21">
        <v>1</v>
      </c>
      <c r="B4" s="19" t="s">
        <v>54</v>
      </c>
      <c r="C4">
        <v>2020</v>
      </c>
      <c r="D4" s="22">
        <v>2400</v>
      </c>
      <c r="E4">
        <v>1185336000</v>
      </c>
      <c r="F4" s="31">
        <f>D4/E4</f>
        <v>2.0247423515357673E-6</v>
      </c>
      <c r="G4">
        <v>1</v>
      </c>
      <c r="H4">
        <v>13850</v>
      </c>
      <c r="I4">
        <v>1129925000</v>
      </c>
      <c r="J4" s="30">
        <f>H4/I4</f>
        <v>1.225745071575547E-5</v>
      </c>
      <c r="K4">
        <v>1</v>
      </c>
      <c r="L4">
        <v>19836000</v>
      </c>
      <c r="M4">
        <v>1185336000</v>
      </c>
      <c r="N4">
        <f>L4/M4</f>
        <v>1.6734495535443115E-2</v>
      </c>
      <c r="O4">
        <v>2</v>
      </c>
      <c r="P4">
        <v>195849000</v>
      </c>
      <c r="Q4">
        <v>1158629000</v>
      </c>
      <c r="R4">
        <f>P4/Q4</f>
        <v>0.16903512686114364</v>
      </c>
      <c r="S4">
        <v>2</v>
      </c>
      <c r="T4">
        <f>SUM(G4,K4,O4,S4)</f>
        <v>6</v>
      </c>
      <c r="U4">
        <v>0</v>
      </c>
      <c r="V4" s="33" t="s">
        <v>79</v>
      </c>
    </row>
    <row r="5" spans="1:22" x14ac:dyDescent="0.35">
      <c r="A5" s="21">
        <v>2</v>
      </c>
      <c r="C5">
        <v>2021</v>
      </c>
      <c r="D5" s="22">
        <v>2400</v>
      </c>
      <c r="E5">
        <v>2076813000</v>
      </c>
      <c r="F5" s="31">
        <f t="shared" ref="F5:F42" si="0">D5/E5</f>
        <v>1.1556168032461275E-6</v>
      </c>
      <c r="G5">
        <v>1</v>
      </c>
      <c r="H5">
        <v>2040</v>
      </c>
      <c r="I5">
        <v>1129925000</v>
      </c>
      <c r="J5" s="30">
        <f t="shared" ref="J5:J42" si="1">H5/I5</f>
        <v>1.8054295639091089E-6</v>
      </c>
      <c r="K5">
        <v>1</v>
      </c>
      <c r="L5">
        <v>31168000</v>
      </c>
      <c r="M5">
        <v>2076813000</v>
      </c>
      <c r="N5">
        <f t="shared" ref="N5:N42" si="2">L5/M5</f>
        <v>1.5007610218156378E-2</v>
      </c>
      <c r="O5">
        <v>2</v>
      </c>
      <c r="P5">
        <v>165765000</v>
      </c>
      <c r="Q5">
        <v>1666239000</v>
      </c>
      <c r="R5">
        <f t="shared" ref="R5:R42" si="3">P5/Q5</f>
        <v>9.9484527729815475E-2</v>
      </c>
      <c r="S5">
        <v>2</v>
      </c>
      <c r="T5">
        <f t="shared" ref="T5:T42" si="4">SUM(G5,K5,O5,S5)</f>
        <v>6</v>
      </c>
      <c r="U5">
        <v>0</v>
      </c>
      <c r="V5" s="33" t="s">
        <v>79</v>
      </c>
    </row>
    <row r="6" spans="1:22" x14ac:dyDescent="0.35">
      <c r="A6" s="21">
        <v>3</v>
      </c>
      <c r="C6">
        <v>2022</v>
      </c>
      <c r="D6" s="22">
        <v>2400</v>
      </c>
      <c r="E6">
        <v>3636213000</v>
      </c>
      <c r="F6" s="31">
        <f t="shared" si="0"/>
        <v>6.600273416326271E-7</v>
      </c>
      <c r="G6">
        <v>1</v>
      </c>
      <c r="H6">
        <v>39025</v>
      </c>
      <c r="I6">
        <v>1129925000</v>
      </c>
      <c r="J6" s="30">
        <f t="shared" si="1"/>
        <v>3.4537690554682831E-5</v>
      </c>
      <c r="K6">
        <v>1</v>
      </c>
      <c r="L6">
        <v>56850000</v>
      </c>
      <c r="M6">
        <v>3636213000</v>
      </c>
      <c r="N6">
        <f t="shared" si="2"/>
        <v>1.5634397654922857E-2</v>
      </c>
      <c r="O6">
        <v>2</v>
      </c>
      <c r="P6">
        <v>151346000</v>
      </c>
      <c r="Q6">
        <v>2640177000</v>
      </c>
      <c r="R6">
        <f t="shared" si="3"/>
        <v>5.732418697685799E-2</v>
      </c>
      <c r="S6">
        <v>2</v>
      </c>
      <c r="T6">
        <f t="shared" si="4"/>
        <v>6</v>
      </c>
      <c r="U6">
        <v>0</v>
      </c>
      <c r="V6" s="33" t="s">
        <v>79</v>
      </c>
    </row>
    <row r="7" spans="1:22" x14ac:dyDescent="0.35">
      <c r="A7" s="21">
        <v>4</v>
      </c>
      <c r="B7" s="20" t="s">
        <v>55</v>
      </c>
      <c r="C7">
        <v>2020</v>
      </c>
      <c r="D7">
        <v>98</v>
      </c>
      <c r="E7" s="22">
        <v>1672368000000</v>
      </c>
      <c r="F7" s="31">
        <f t="shared" si="0"/>
        <v>5.8599542684385254E-11</v>
      </c>
      <c r="G7">
        <v>1</v>
      </c>
      <c r="H7" s="22">
        <v>7000</v>
      </c>
      <c r="I7" s="22">
        <v>5000000000</v>
      </c>
      <c r="J7" s="30">
        <f t="shared" si="1"/>
        <v>1.3999999999999999E-6</v>
      </c>
      <c r="K7">
        <v>1</v>
      </c>
      <c r="L7" s="22">
        <v>2510000000</v>
      </c>
      <c r="M7" s="22">
        <v>1672368000000</v>
      </c>
      <c r="N7" s="29">
        <f t="shared" si="2"/>
        <v>1.5008658381408877E-3</v>
      </c>
      <c r="O7">
        <v>1</v>
      </c>
      <c r="P7" s="22">
        <v>1864670000000</v>
      </c>
      <c r="Q7" s="22">
        <v>2752211000000</v>
      </c>
      <c r="R7" s="29">
        <f t="shared" si="3"/>
        <v>0.6775170944378901</v>
      </c>
      <c r="S7" s="29">
        <v>4</v>
      </c>
      <c r="T7">
        <f t="shared" si="4"/>
        <v>7</v>
      </c>
      <c r="U7">
        <v>0</v>
      </c>
      <c r="V7" s="33" t="s">
        <v>79</v>
      </c>
    </row>
    <row r="8" spans="1:22" x14ac:dyDescent="0.35">
      <c r="A8" s="21">
        <v>5</v>
      </c>
      <c r="C8">
        <v>2021</v>
      </c>
      <c r="D8">
        <v>325</v>
      </c>
      <c r="E8" s="22">
        <v>1670829000000</v>
      </c>
      <c r="F8" s="31">
        <f t="shared" si="0"/>
        <v>1.9451422018650621E-10</v>
      </c>
      <c r="G8">
        <v>1</v>
      </c>
      <c r="H8" s="22">
        <v>10050</v>
      </c>
      <c r="I8" s="22">
        <v>5000000000</v>
      </c>
      <c r="J8" s="30">
        <f t="shared" si="1"/>
        <v>2.0099999999999998E-6</v>
      </c>
      <c r="K8">
        <v>1</v>
      </c>
      <c r="L8" s="22">
        <v>4886000000</v>
      </c>
      <c r="M8" s="22">
        <v>1670829000000</v>
      </c>
      <c r="N8" s="29">
        <f t="shared" si="2"/>
        <v>2.9242968610192904E-3</v>
      </c>
      <c r="O8">
        <v>1</v>
      </c>
      <c r="P8" s="22">
        <v>1970557000000</v>
      </c>
      <c r="Q8" s="22">
        <v>2847296000000</v>
      </c>
      <c r="R8" s="29">
        <f t="shared" si="3"/>
        <v>0.69208013497718535</v>
      </c>
      <c r="S8" s="29">
        <v>4</v>
      </c>
      <c r="T8">
        <f t="shared" si="4"/>
        <v>7</v>
      </c>
      <c r="U8">
        <v>0</v>
      </c>
      <c r="V8" s="33" t="s">
        <v>79</v>
      </c>
    </row>
    <row r="9" spans="1:22" x14ac:dyDescent="0.35">
      <c r="A9" s="21">
        <v>6</v>
      </c>
      <c r="C9">
        <v>2022</v>
      </c>
      <c r="D9">
        <v>346</v>
      </c>
      <c r="E9" s="22">
        <v>1758131000000</v>
      </c>
      <c r="F9" s="31">
        <f t="shared" si="0"/>
        <v>1.9679989716352194E-10</v>
      </c>
      <c r="G9">
        <v>1</v>
      </c>
      <c r="H9" s="22">
        <v>7950</v>
      </c>
      <c r="I9" s="22">
        <v>5000000000</v>
      </c>
      <c r="J9" s="30">
        <f t="shared" si="1"/>
        <v>1.59E-6</v>
      </c>
      <c r="K9">
        <v>1</v>
      </c>
      <c r="L9" s="22">
        <v>5921000000</v>
      </c>
      <c r="M9" s="22">
        <v>1758131000000</v>
      </c>
      <c r="N9" s="29">
        <f t="shared" si="2"/>
        <v>3.3677808991480155E-3</v>
      </c>
      <c r="O9">
        <v>1</v>
      </c>
      <c r="P9" s="22">
        <v>1958848000000</v>
      </c>
      <c r="Q9" s="22">
        <v>2809869000000</v>
      </c>
      <c r="R9" s="29">
        <f t="shared" si="3"/>
        <v>0.69713143210590955</v>
      </c>
      <c r="S9" s="29">
        <v>4</v>
      </c>
      <c r="T9">
        <f t="shared" si="4"/>
        <v>7</v>
      </c>
      <c r="U9">
        <v>0</v>
      </c>
      <c r="V9" s="33" t="s">
        <v>79</v>
      </c>
    </row>
    <row r="10" spans="1:22" x14ac:dyDescent="0.35">
      <c r="A10" s="21">
        <v>7</v>
      </c>
      <c r="B10" s="20" t="s">
        <v>56</v>
      </c>
      <c r="C10">
        <v>2020</v>
      </c>
      <c r="D10" s="22">
        <v>3006</v>
      </c>
      <c r="E10">
        <v>764744000</v>
      </c>
      <c r="F10" s="31">
        <f t="shared" si="0"/>
        <v>3.9307271452930658E-6</v>
      </c>
      <c r="G10">
        <v>1</v>
      </c>
      <c r="H10" s="22">
        <v>5100</v>
      </c>
      <c r="I10">
        <v>9936338720</v>
      </c>
      <c r="J10" s="30">
        <f t="shared" si="1"/>
        <v>5.1326752677368473E-7</v>
      </c>
      <c r="K10">
        <v>1</v>
      </c>
      <c r="L10">
        <v>1998000</v>
      </c>
      <c r="M10">
        <v>764744000</v>
      </c>
      <c r="N10">
        <f t="shared" si="2"/>
        <v>2.6126390007636543E-3</v>
      </c>
      <c r="O10">
        <v>1</v>
      </c>
      <c r="P10">
        <v>1479146000</v>
      </c>
      <c r="Q10">
        <v>2314658000</v>
      </c>
      <c r="R10">
        <f t="shared" si="3"/>
        <v>0.63903436274386971</v>
      </c>
      <c r="S10" s="29">
        <v>3</v>
      </c>
      <c r="T10">
        <f t="shared" si="4"/>
        <v>6</v>
      </c>
      <c r="U10">
        <v>0</v>
      </c>
      <c r="V10" s="33" t="s">
        <v>79</v>
      </c>
    </row>
    <row r="11" spans="1:22" x14ac:dyDescent="0.35">
      <c r="A11" s="21">
        <v>8</v>
      </c>
      <c r="C11">
        <v>2021</v>
      </c>
      <c r="D11">
        <v>256</v>
      </c>
      <c r="E11">
        <v>953174000</v>
      </c>
      <c r="F11" s="31">
        <f t="shared" si="0"/>
        <v>2.6857635646796914E-7</v>
      </c>
      <c r="G11">
        <v>1</v>
      </c>
      <c r="H11" s="22">
        <v>4680</v>
      </c>
      <c r="I11">
        <v>9936338720</v>
      </c>
      <c r="J11" s="30">
        <f t="shared" si="1"/>
        <v>4.7099843633349891E-7</v>
      </c>
      <c r="K11">
        <v>1</v>
      </c>
      <c r="L11">
        <v>5366000</v>
      </c>
      <c r="M11">
        <v>953174000</v>
      </c>
      <c r="N11">
        <f t="shared" si="2"/>
        <v>5.6296122219028216E-3</v>
      </c>
      <c r="O11">
        <v>1</v>
      </c>
      <c r="P11">
        <v>1518963000</v>
      </c>
      <c r="Q11">
        <v>2472828000</v>
      </c>
      <c r="R11">
        <f t="shared" si="3"/>
        <v>0.61426148523067514</v>
      </c>
      <c r="S11" s="29">
        <v>4</v>
      </c>
      <c r="T11">
        <f t="shared" si="4"/>
        <v>7</v>
      </c>
      <c r="U11">
        <v>0</v>
      </c>
      <c r="V11" s="33" t="s">
        <v>79</v>
      </c>
    </row>
    <row r="12" spans="1:22" x14ac:dyDescent="0.35">
      <c r="A12" s="21">
        <v>9</v>
      </c>
      <c r="C12">
        <v>2022</v>
      </c>
      <c r="D12">
        <v>256</v>
      </c>
      <c r="E12">
        <v>1179452000</v>
      </c>
      <c r="F12" s="31">
        <f t="shared" si="0"/>
        <v>2.1704995201161217E-7</v>
      </c>
      <c r="G12">
        <v>1</v>
      </c>
      <c r="H12" s="22">
        <v>7100</v>
      </c>
      <c r="I12">
        <v>9936338720</v>
      </c>
      <c r="J12" s="30">
        <f t="shared" si="1"/>
        <v>7.1454890982218848E-7</v>
      </c>
      <c r="K12">
        <v>1</v>
      </c>
      <c r="L12">
        <v>6867000</v>
      </c>
      <c r="M12">
        <v>1179452000</v>
      </c>
      <c r="N12">
        <f t="shared" si="2"/>
        <v>5.8221953924364874E-3</v>
      </c>
      <c r="O12">
        <v>1</v>
      </c>
      <c r="P12">
        <v>1549857000</v>
      </c>
      <c r="Q12">
        <v>2658116000</v>
      </c>
      <c r="R12">
        <f t="shared" si="3"/>
        <v>0.58306597605221144</v>
      </c>
      <c r="S12" s="29">
        <v>4</v>
      </c>
      <c r="T12">
        <f t="shared" si="4"/>
        <v>7</v>
      </c>
      <c r="U12">
        <v>0</v>
      </c>
      <c r="V12" s="33" t="s">
        <v>79</v>
      </c>
    </row>
    <row r="13" spans="1:22" x14ac:dyDescent="0.35">
      <c r="A13" s="21">
        <v>10</v>
      </c>
      <c r="B13" s="20" t="s">
        <v>57</v>
      </c>
      <c r="C13">
        <v>2020</v>
      </c>
      <c r="D13">
        <v>13573</v>
      </c>
      <c r="E13">
        <v>2534842000</v>
      </c>
      <c r="F13" s="31">
        <f t="shared" si="0"/>
        <v>5.3545743679487712E-6</v>
      </c>
      <c r="G13">
        <v>1</v>
      </c>
      <c r="H13">
        <v>1430</v>
      </c>
      <c r="I13" s="22">
        <v>31985952000</v>
      </c>
      <c r="J13" s="30">
        <f t="shared" si="1"/>
        <v>4.4707126428502115E-8</v>
      </c>
      <c r="K13">
        <v>1</v>
      </c>
      <c r="L13">
        <v>25265000</v>
      </c>
      <c r="M13">
        <v>2534842000</v>
      </c>
      <c r="N13">
        <f t="shared" si="2"/>
        <v>9.9670906510149343E-3</v>
      </c>
      <c r="O13">
        <v>1</v>
      </c>
      <c r="P13">
        <v>1539435000</v>
      </c>
      <c r="Q13">
        <v>6381566000</v>
      </c>
      <c r="R13">
        <f t="shared" si="3"/>
        <v>0.2412315409728584</v>
      </c>
      <c r="S13" s="29">
        <v>2</v>
      </c>
      <c r="T13">
        <f t="shared" si="4"/>
        <v>5</v>
      </c>
      <c r="U13">
        <v>0</v>
      </c>
      <c r="V13" s="33" t="s">
        <v>79</v>
      </c>
    </row>
    <row r="14" spans="1:22" x14ac:dyDescent="0.35">
      <c r="A14" s="21">
        <v>11</v>
      </c>
      <c r="C14">
        <v>2021</v>
      </c>
      <c r="D14">
        <v>13573</v>
      </c>
      <c r="E14">
        <v>3992718000</v>
      </c>
      <c r="F14" s="31">
        <f t="shared" si="0"/>
        <v>3.3994386781135057E-6</v>
      </c>
      <c r="G14">
        <v>1</v>
      </c>
      <c r="H14" s="22">
        <v>2250</v>
      </c>
      <c r="I14" s="22">
        <v>31985952000</v>
      </c>
      <c r="J14" s="30">
        <f t="shared" si="1"/>
        <v>7.0343380744146686E-8</v>
      </c>
      <c r="K14">
        <v>1</v>
      </c>
      <c r="L14">
        <v>23485000</v>
      </c>
      <c r="M14">
        <v>3992718000</v>
      </c>
      <c r="N14">
        <f t="shared" si="2"/>
        <v>5.8819581047296603E-3</v>
      </c>
      <c r="O14">
        <v>1</v>
      </c>
      <c r="P14">
        <v>1397105000</v>
      </c>
      <c r="Q14">
        <v>7586936000</v>
      </c>
      <c r="R14">
        <f t="shared" si="3"/>
        <v>0.18414614279071287</v>
      </c>
      <c r="S14" s="29">
        <v>2</v>
      </c>
      <c r="T14">
        <f t="shared" si="4"/>
        <v>5</v>
      </c>
      <c r="U14">
        <v>0</v>
      </c>
      <c r="V14" s="33" t="s">
        <v>79</v>
      </c>
    </row>
    <row r="15" spans="1:22" x14ac:dyDescent="0.35">
      <c r="A15" s="21">
        <v>12</v>
      </c>
      <c r="C15">
        <v>2022</v>
      </c>
      <c r="D15">
        <v>13573</v>
      </c>
      <c r="E15">
        <v>8102399000</v>
      </c>
      <c r="F15" s="31">
        <f t="shared" si="0"/>
        <v>1.6751828686787702E-6</v>
      </c>
      <c r="G15">
        <v>1</v>
      </c>
      <c r="H15">
        <v>3850</v>
      </c>
      <c r="I15" s="22">
        <v>31985952000</v>
      </c>
      <c r="J15" s="30">
        <f t="shared" si="1"/>
        <v>1.2036534038442876E-7</v>
      </c>
      <c r="K15">
        <v>1</v>
      </c>
      <c r="L15">
        <v>46836000</v>
      </c>
      <c r="M15">
        <v>8102399000</v>
      </c>
      <c r="N15">
        <f t="shared" si="2"/>
        <v>5.780510192104832E-3</v>
      </c>
      <c r="O15">
        <v>1</v>
      </c>
      <c r="P15">
        <v>1451993000</v>
      </c>
      <c r="Q15">
        <v>10782307000</v>
      </c>
      <c r="R15">
        <f t="shared" si="3"/>
        <v>0.13466440901747651</v>
      </c>
      <c r="S15" s="29">
        <v>2</v>
      </c>
      <c r="T15">
        <f t="shared" si="4"/>
        <v>5</v>
      </c>
      <c r="U15">
        <v>0</v>
      </c>
      <c r="V15" s="33" t="s">
        <v>79</v>
      </c>
    </row>
    <row r="16" spans="1:22" x14ac:dyDescent="0.35">
      <c r="A16" s="21">
        <v>13</v>
      </c>
      <c r="B16" s="20" t="s">
        <v>58</v>
      </c>
      <c r="C16">
        <v>2020</v>
      </c>
      <c r="D16" s="22">
        <v>2825</v>
      </c>
      <c r="E16" s="27">
        <v>27372461091000</v>
      </c>
      <c r="F16" s="31">
        <f t="shared" si="0"/>
        <v>1.0320591892005112E-10</v>
      </c>
      <c r="G16">
        <v>1</v>
      </c>
      <c r="H16">
        <v>1935</v>
      </c>
      <c r="I16" s="22">
        <v>24031000000</v>
      </c>
      <c r="J16" s="30">
        <f t="shared" si="1"/>
        <v>8.0520993716449581E-8</v>
      </c>
      <c r="K16">
        <v>1</v>
      </c>
      <c r="L16" s="27">
        <v>305847203000</v>
      </c>
      <c r="M16" s="27">
        <v>27372461091000</v>
      </c>
      <c r="N16">
        <f t="shared" si="2"/>
        <v>1.1173536861855722E-2</v>
      </c>
      <c r="O16">
        <v>1</v>
      </c>
      <c r="P16" s="27">
        <v>18248068325000</v>
      </c>
      <c r="Q16" s="27">
        <v>31729512995000</v>
      </c>
      <c r="R16">
        <f t="shared" si="3"/>
        <v>0.57511340712590098</v>
      </c>
      <c r="S16" s="29">
        <v>3</v>
      </c>
      <c r="T16">
        <f t="shared" si="4"/>
        <v>6</v>
      </c>
      <c r="U16">
        <v>0</v>
      </c>
      <c r="V16" s="33" t="s">
        <v>79</v>
      </c>
    </row>
    <row r="17" spans="1:22" x14ac:dyDescent="0.35">
      <c r="A17" s="21">
        <v>14</v>
      </c>
      <c r="C17">
        <v>2021</v>
      </c>
      <c r="D17" s="22">
        <v>2725</v>
      </c>
      <c r="E17" s="27">
        <v>38445595000000</v>
      </c>
      <c r="F17" s="31">
        <f t="shared" si="0"/>
        <v>7.0879381630067107E-11</v>
      </c>
      <c r="G17">
        <v>1</v>
      </c>
      <c r="H17" s="22">
        <v>2250</v>
      </c>
      <c r="I17" s="22">
        <v>24031000000</v>
      </c>
      <c r="J17" s="30">
        <f t="shared" si="1"/>
        <v>9.3629062460987885E-8</v>
      </c>
      <c r="K17">
        <v>1</v>
      </c>
      <c r="L17" s="27">
        <v>189603000000</v>
      </c>
      <c r="M17" s="27">
        <v>38445595000000</v>
      </c>
      <c r="N17">
        <f t="shared" si="2"/>
        <v>4.9317223468644455E-3</v>
      </c>
      <c r="O17">
        <v>1</v>
      </c>
      <c r="P17" s="27">
        <v>16863748000000</v>
      </c>
      <c r="Q17" s="27">
        <v>32916154000000</v>
      </c>
      <c r="R17">
        <f t="shared" si="3"/>
        <v>0.51232437422670951</v>
      </c>
      <c r="S17" s="29">
        <v>3</v>
      </c>
      <c r="T17">
        <f t="shared" si="4"/>
        <v>6</v>
      </c>
      <c r="U17">
        <v>0</v>
      </c>
      <c r="V17" s="33" t="s">
        <v>79</v>
      </c>
    </row>
    <row r="18" spans="1:22" x14ac:dyDescent="0.35">
      <c r="A18" s="21">
        <v>15</v>
      </c>
      <c r="C18">
        <v>2022</v>
      </c>
      <c r="D18" s="22">
        <v>2725</v>
      </c>
      <c r="E18" s="27">
        <v>45930356000000</v>
      </c>
      <c r="F18" s="31">
        <f t="shared" si="0"/>
        <v>5.9328954471853E-11</v>
      </c>
      <c r="G18">
        <v>1</v>
      </c>
      <c r="H18" s="22">
        <v>1985</v>
      </c>
      <c r="I18" s="22">
        <v>24031000000</v>
      </c>
      <c r="J18" s="30">
        <f t="shared" si="1"/>
        <v>8.2601639548915984E-8</v>
      </c>
      <c r="K18">
        <v>1</v>
      </c>
      <c r="L18" s="27">
        <v>265094000000</v>
      </c>
      <c r="M18" s="27">
        <v>45930356000000</v>
      </c>
      <c r="N18">
        <f t="shared" si="2"/>
        <v>5.7716513235821646E-3</v>
      </c>
      <c r="O18">
        <v>1</v>
      </c>
      <c r="P18" s="27">
        <v>16471563000000</v>
      </c>
      <c r="Q18" s="27">
        <v>33637271000000</v>
      </c>
      <c r="R18">
        <f t="shared" si="3"/>
        <v>0.48968190671591638</v>
      </c>
      <c r="S18" s="29">
        <v>3</v>
      </c>
      <c r="T18">
        <f t="shared" si="4"/>
        <v>6</v>
      </c>
      <c r="U18">
        <v>0</v>
      </c>
      <c r="V18" s="33" t="s">
        <v>79</v>
      </c>
    </row>
    <row r="19" spans="1:22" x14ac:dyDescent="0.35">
      <c r="A19" s="21">
        <v>16</v>
      </c>
      <c r="B19" s="20" t="s">
        <v>59</v>
      </c>
      <c r="C19">
        <v>2020</v>
      </c>
      <c r="D19" s="22">
        <v>2057</v>
      </c>
      <c r="E19" s="27">
        <v>17325192000000</v>
      </c>
      <c r="F19" s="31">
        <f t="shared" si="0"/>
        <v>1.1872884294731048E-10</v>
      </c>
      <c r="G19">
        <v>1</v>
      </c>
      <c r="H19" s="22">
        <v>2810</v>
      </c>
      <c r="I19" s="22">
        <v>11184061250</v>
      </c>
      <c r="J19" s="30">
        <f t="shared" si="1"/>
        <v>2.5125041227756152E-7</v>
      </c>
      <c r="K19">
        <v>1</v>
      </c>
      <c r="L19" s="27">
        <v>150362000000</v>
      </c>
      <c r="M19" s="27">
        <v>17325192000000</v>
      </c>
      <c r="N19">
        <f t="shared" si="2"/>
        <v>8.6788071381835186E-3</v>
      </c>
      <c r="O19">
        <v>1</v>
      </c>
      <c r="P19" s="27">
        <v>150362000000</v>
      </c>
      <c r="Q19" s="27">
        <v>24056755000000</v>
      </c>
      <c r="R19">
        <f t="shared" si="3"/>
        <v>6.2503026696659626E-3</v>
      </c>
      <c r="S19" s="29">
        <v>1</v>
      </c>
      <c r="T19">
        <f t="shared" si="4"/>
        <v>4</v>
      </c>
      <c r="V19" s="33" t="s">
        <v>79</v>
      </c>
    </row>
    <row r="20" spans="1:22" x14ac:dyDescent="0.35">
      <c r="A20" s="21">
        <v>17</v>
      </c>
      <c r="C20">
        <v>2021</v>
      </c>
      <c r="D20" s="22">
        <v>1599</v>
      </c>
      <c r="E20" s="27">
        <v>29261468000000</v>
      </c>
      <c r="F20" s="31">
        <f t="shared" si="0"/>
        <v>5.4645241995377676E-11</v>
      </c>
      <c r="G20">
        <v>1</v>
      </c>
      <c r="H20" s="22">
        <v>2710</v>
      </c>
      <c r="I20" s="22">
        <v>11487209350</v>
      </c>
      <c r="J20" s="30">
        <f t="shared" si="1"/>
        <v>2.3591456527254811E-7</v>
      </c>
      <c r="K20">
        <v>1</v>
      </c>
      <c r="L20" s="27">
        <v>151273000000</v>
      </c>
      <c r="M20" s="27">
        <v>29261468000000</v>
      </c>
      <c r="N20">
        <f t="shared" si="2"/>
        <v>5.1696996199917244E-3</v>
      </c>
      <c r="O20">
        <v>1</v>
      </c>
      <c r="P20" s="27">
        <v>8321231000000</v>
      </c>
      <c r="Q20" s="27">
        <v>36123703000000</v>
      </c>
      <c r="R20">
        <f t="shared" si="3"/>
        <v>0.23035376522722489</v>
      </c>
      <c r="S20" s="29">
        <v>2</v>
      </c>
      <c r="T20">
        <f t="shared" si="4"/>
        <v>5</v>
      </c>
      <c r="U20">
        <v>0</v>
      </c>
      <c r="V20" s="33" t="s">
        <v>79</v>
      </c>
    </row>
    <row r="21" spans="1:22" x14ac:dyDescent="0.35">
      <c r="A21" s="21">
        <v>18</v>
      </c>
      <c r="C21">
        <v>2022</v>
      </c>
      <c r="D21" s="22">
        <v>1599</v>
      </c>
      <c r="E21" s="27">
        <v>42648590000000</v>
      </c>
      <c r="F21" s="31">
        <f t="shared" si="0"/>
        <v>3.7492446995316841E-11</v>
      </c>
      <c r="G21">
        <v>1</v>
      </c>
      <c r="H21" s="22">
        <v>3690</v>
      </c>
      <c r="I21" s="22">
        <v>11487209350</v>
      </c>
      <c r="J21" s="30">
        <f t="shared" si="1"/>
        <v>3.2122684348918912E-7</v>
      </c>
      <c r="K21">
        <v>1</v>
      </c>
      <c r="L21" s="27">
        <v>206159000000</v>
      </c>
      <c r="M21" s="27">
        <v>42648590000000</v>
      </c>
      <c r="N21">
        <f t="shared" si="2"/>
        <v>4.8338995497858193E-3</v>
      </c>
      <c r="O21">
        <v>1</v>
      </c>
      <c r="P21" s="27">
        <v>8410051000000</v>
      </c>
      <c r="Q21" s="27">
        <v>45359207000000</v>
      </c>
      <c r="R21">
        <f t="shared" si="3"/>
        <v>0.18541000948274955</v>
      </c>
      <c r="S21" s="29">
        <v>2</v>
      </c>
      <c r="T21">
        <f t="shared" si="4"/>
        <v>5</v>
      </c>
      <c r="U21">
        <v>0</v>
      </c>
      <c r="V21" s="33" t="s">
        <v>79</v>
      </c>
    </row>
    <row r="22" spans="1:22" x14ac:dyDescent="0.35">
      <c r="A22" s="21">
        <v>19</v>
      </c>
      <c r="B22" s="20" t="s">
        <v>60</v>
      </c>
      <c r="C22">
        <v>2020</v>
      </c>
      <c r="D22" s="22">
        <v>196</v>
      </c>
      <c r="E22">
        <v>68355016</v>
      </c>
      <c r="F22" s="31">
        <f t="shared" si="0"/>
        <v>2.8673828413704124E-6</v>
      </c>
      <c r="G22">
        <v>1</v>
      </c>
      <c r="H22">
        <v>168</v>
      </c>
      <c r="I22">
        <v>5417000000</v>
      </c>
      <c r="J22" s="30">
        <f t="shared" si="1"/>
        <v>3.1013476093778843E-8</v>
      </c>
      <c r="K22">
        <v>1</v>
      </c>
      <c r="L22">
        <v>674127</v>
      </c>
      <c r="M22">
        <v>68355016</v>
      </c>
      <c r="N22">
        <f t="shared" si="2"/>
        <v>9.8621438403291434E-3</v>
      </c>
      <c r="O22">
        <v>1</v>
      </c>
      <c r="P22">
        <v>108039874</v>
      </c>
      <c r="Q22">
        <v>146835893</v>
      </c>
      <c r="R22">
        <f t="shared" si="3"/>
        <v>0.7357865423272224</v>
      </c>
      <c r="S22" s="29">
        <v>4</v>
      </c>
      <c r="T22">
        <f t="shared" si="4"/>
        <v>7</v>
      </c>
      <c r="U22">
        <v>0</v>
      </c>
      <c r="V22" s="33" t="s">
        <v>79</v>
      </c>
    </row>
    <row r="23" spans="1:22" x14ac:dyDescent="0.35">
      <c r="A23" s="21">
        <v>20</v>
      </c>
      <c r="C23">
        <v>2021</v>
      </c>
      <c r="D23" s="22">
        <v>196</v>
      </c>
      <c r="E23">
        <v>108733646</v>
      </c>
      <c r="F23" s="31">
        <f t="shared" si="0"/>
        <v>1.8025699239405621E-6</v>
      </c>
      <c r="G23">
        <v>1</v>
      </c>
      <c r="H23">
        <v>402</v>
      </c>
      <c r="I23" s="22">
        <v>5295000000</v>
      </c>
      <c r="J23" s="30">
        <f t="shared" si="1"/>
        <v>7.5920679886685546E-8</v>
      </c>
      <c r="K23">
        <v>1</v>
      </c>
      <c r="L23">
        <v>1041217</v>
      </c>
      <c r="M23">
        <v>108733646</v>
      </c>
      <c r="N23">
        <f t="shared" si="2"/>
        <v>9.5758492270184709E-3</v>
      </c>
      <c r="O23">
        <v>1</v>
      </c>
      <c r="P23">
        <v>100517218</v>
      </c>
      <c r="Q23">
        <v>161236150</v>
      </c>
      <c r="R23">
        <f t="shared" si="3"/>
        <v>0.62341613837839716</v>
      </c>
      <c r="S23" s="29">
        <v>4</v>
      </c>
      <c r="T23">
        <f t="shared" si="4"/>
        <v>7</v>
      </c>
      <c r="U23">
        <v>0</v>
      </c>
      <c r="V23" s="33" t="s">
        <v>79</v>
      </c>
    </row>
    <row r="24" spans="1:22" x14ac:dyDescent="0.35">
      <c r="A24" s="21">
        <v>21</v>
      </c>
      <c r="C24">
        <v>2022</v>
      </c>
      <c r="D24" s="22">
        <v>196</v>
      </c>
      <c r="E24">
        <v>119280504</v>
      </c>
      <c r="F24" s="31">
        <f t="shared" si="0"/>
        <v>1.6431855452253959E-6</v>
      </c>
      <c r="G24">
        <v>1</v>
      </c>
      <c r="H24">
        <v>605</v>
      </c>
      <c r="I24" s="22">
        <v>5245000000</v>
      </c>
      <c r="J24" s="30">
        <f t="shared" si="1"/>
        <v>1.1534795042897998E-7</v>
      </c>
      <c r="K24">
        <v>1</v>
      </c>
      <c r="L24">
        <v>1400749</v>
      </c>
      <c r="M24">
        <v>119280504</v>
      </c>
      <c r="N24">
        <f t="shared" si="2"/>
        <v>1.174331892494351E-2</v>
      </c>
      <c r="O24">
        <v>1</v>
      </c>
      <c r="P24">
        <v>110941281</v>
      </c>
      <c r="Q24">
        <v>179354447</v>
      </c>
      <c r="R24">
        <f t="shared" si="3"/>
        <v>0.61855885290650192</v>
      </c>
      <c r="S24" s="29">
        <v>4</v>
      </c>
      <c r="T24">
        <f t="shared" si="4"/>
        <v>7</v>
      </c>
      <c r="U24">
        <v>0</v>
      </c>
      <c r="V24" s="33" t="s">
        <v>79</v>
      </c>
    </row>
    <row r="25" spans="1:22" x14ac:dyDescent="0.35">
      <c r="A25" s="21">
        <v>22</v>
      </c>
      <c r="B25" s="20" t="s">
        <v>61</v>
      </c>
      <c r="C25">
        <v>2020</v>
      </c>
      <c r="D25" s="22">
        <v>2735</v>
      </c>
      <c r="E25">
        <v>321860885</v>
      </c>
      <c r="F25" s="31">
        <f t="shared" si="0"/>
        <v>8.4974600128872456E-6</v>
      </c>
      <c r="G25">
        <v>1</v>
      </c>
      <c r="H25">
        <v>2430</v>
      </c>
      <c r="I25">
        <v>21897591650</v>
      </c>
      <c r="J25" s="30">
        <f t="shared" si="1"/>
        <v>1.1097110763776618E-7</v>
      </c>
      <c r="K25">
        <v>1</v>
      </c>
      <c r="L25">
        <v>2497929</v>
      </c>
      <c r="M25">
        <v>321860885</v>
      </c>
      <c r="N25">
        <f t="shared" si="2"/>
        <v>7.7608964506513424E-3</v>
      </c>
      <c r="O25">
        <v>1</v>
      </c>
      <c r="P25">
        <v>296643431</v>
      </c>
      <c r="Q25">
        <v>929606638</v>
      </c>
      <c r="R25">
        <f t="shared" si="3"/>
        <v>0.3191064035840071</v>
      </c>
      <c r="S25" s="29">
        <v>2</v>
      </c>
      <c r="T25">
        <f t="shared" si="4"/>
        <v>5</v>
      </c>
      <c r="U25">
        <v>0</v>
      </c>
      <c r="V25" s="33" t="s">
        <v>79</v>
      </c>
    </row>
    <row r="26" spans="1:22" x14ac:dyDescent="0.35">
      <c r="A26" s="21">
        <v>23</v>
      </c>
      <c r="C26">
        <v>2021</v>
      </c>
      <c r="D26" s="22">
        <v>8262</v>
      </c>
      <c r="E26">
        <v>380956549</v>
      </c>
      <c r="F26" s="31">
        <f t="shared" si="0"/>
        <v>2.1687512714212453E-5</v>
      </c>
      <c r="G26">
        <v>1</v>
      </c>
      <c r="H26">
        <v>3890</v>
      </c>
      <c r="I26">
        <v>22904850815</v>
      </c>
      <c r="J26" s="30">
        <f t="shared" si="1"/>
        <v>1.6983302058673549E-7</v>
      </c>
      <c r="K26">
        <v>1</v>
      </c>
      <c r="L26">
        <v>4338849</v>
      </c>
      <c r="M26">
        <v>380956549</v>
      </c>
      <c r="N26">
        <f t="shared" si="2"/>
        <v>1.1389354012654078E-2</v>
      </c>
      <c r="O26">
        <v>1</v>
      </c>
      <c r="P26">
        <v>298216345</v>
      </c>
      <c r="Q26">
        <v>1278592659</v>
      </c>
      <c r="R26">
        <f t="shared" si="3"/>
        <v>0.23323796120747162</v>
      </c>
      <c r="S26" s="29">
        <v>1</v>
      </c>
      <c r="T26">
        <f t="shared" si="4"/>
        <v>4</v>
      </c>
      <c r="U26">
        <v>0</v>
      </c>
      <c r="V26" s="33" t="s">
        <v>79</v>
      </c>
    </row>
    <row r="27" spans="1:22" x14ac:dyDescent="0.35">
      <c r="A27" s="21">
        <v>24</v>
      </c>
      <c r="C27">
        <v>2022</v>
      </c>
      <c r="D27" s="22">
        <v>8262</v>
      </c>
      <c r="E27">
        <v>869878995</v>
      </c>
      <c r="F27" s="31">
        <f t="shared" si="0"/>
        <v>9.49787274723193E-6</v>
      </c>
      <c r="G27">
        <v>1</v>
      </c>
      <c r="H27">
        <v>4120</v>
      </c>
      <c r="I27">
        <v>24110850771</v>
      </c>
      <c r="J27" s="30">
        <f t="shared" si="1"/>
        <v>1.7087742108857664E-7</v>
      </c>
      <c r="K27">
        <v>1</v>
      </c>
      <c r="L27">
        <v>9978130</v>
      </c>
      <c r="M27">
        <v>869878995</v>
      </c>
      <c r="N27">
        <f t="shared" si="2"/>
        <v>1.1470710360123135E-2</v>
      </c>
      <c r="O27">
        <v>1</v>
      </c>
      <c r="P27">
        <v>1205878158</v>
      </c>
      <c r="Q27">
        <v>3876665735</v>
      </c>
      <c r="R27">
        <f t="shared" si="3"/>
        <v>0.31106064861689708</v>
      </c>
      <c r="S27" s="29">
        <v>2</v>
      </c>
      <c r="T27">
        <f t="shared" si="4"/>
        <v>5</v>
      </c>
      <c r="U27">
        <v>0</v>
      </c>
      <c r="V27" s="33" t="s">
        <v>79</v>
      </c>
    </row>
    <row r="28" spans="1:22" x14ac:dyDescent="0.35">
      <c r="A28" s="21">
        <v>25</v>
      </c>
      <c r="B28" s="20" t="s">
        <v>62</v>
      </c>
      <c r="C28">
        <v>2020</v>
      </c>
      <c r="D28">
        <v>677</v>
      </c>
      <c r="E28">
        <v>331463965</v>
      </c>
      <c r="F28" s="31">
        <f t="shared" si="0"/>
        <v>2.0424542981617926E-6</v>
      </c>
      <c r="G28">
        <v>1</v>
      </c>
      <c r="H28">
        <v>1695</v>
      </c>
      <c r="I28">
        <v>2616500000</v>
      </c>
      <c r="J28" s="30">
        <f t="shared" si="1"/>
        <v>6.4781196254538508E-7</v>
      </c>
      <c r="K28">
        <v>1</v>
      </c>
      <c r="L28">
        <v>2353735</v>
      </c>
      <c r="M28">
        <v>331463965</v>
      </c>
      <c r="N28">
        <f t="shared" si="2"/>
        <v>7.1010283123838216E-3</v>
      </c>
      <c r="O28">
        <v>1</v>
      </c>
      <c r="P28">
        <v>57066668</v>
      </c>
      <c r="Q28">
        <v>263343768</v>
      </c>
      <c r="R28">
        <f t="shared" si="3"/>
        <v>0.21670027900565317</v>
      </c>
      <c r="S28" s="29">
        <v>1</v>
      </c>
      <c r="T28">
        <f t="shared" si="4"/>
        <v>4</v>
      </c>
      <c r="U28">
        <v>0</v>
      </c>
      <c r="V28" s="33" t="s">
        <v>79</v>
      </c>
    </row>
    <row r="29" spans="1:22" x14ac:dyDescent="0.35">
      <c r="A29" s="21">
        <v>26</v>
      </c>
      <c r="C29">
        <v>2021</v>
      </c>
      <c r="D29">
        <v>879</v>
      </c>
      <c r="E29">
        <v>691372585</v>
      </c>
      <c r="F29" s="31">
        <f t="shared" si="0"/>
        <v>1.27138393837239E-6</v>
      </c>
      <c r="G29">
        <v>1</v>
      </c>
      <c r="H29">
        <v>4090</v>
      </c>
      <c r="I29">
        <v>2616500000</v>
      </c>
      <c r="J29" s="30">
        <f t="shared" si="1"/>
        <v>1.56315688897382E-6</v>
      </c>
      <c r="K29">
        <v>1</v>
      </c>
      <c r="L29">
        <v>512932</v>
      </c>
      <c r="M29">
        <v>691372585</v>
      </c>
      <c r="N29">
        <f t="shared" si="2"/>
        <v>7.4190387517318178E-4</v>
      </c>
      <c r="O29">
        <v>1</v>
      </c>
      <c r="P29">
        <v>61072056</v>
      </c>
      <c r="Q29">
        <v>435317386</v>
      </c>
      <c r="R29">
        <f t="shared" si="3"/>
        <v>0.1402931699125842</v>
      </c>
      <c r="S29" s="29">
        <v>1</v>
      </c>
      <c r="T29">
        <f t="shared" si="4"/>
        <v>4</v>
      </c>
      <c r="U29">
        <v>0</v>
      </c>
      <c r="V29" s="33" t="s">
        <v>79</v>
      </c>
    </row>
    <row r="30" spans="1:22" x14ac:dyDescent="0.35">
      <c r="A30" s="21">
        <v>27</v>
      </c>
      <c r="C30">
        <v>2022</v>
      </c>
      <c r="D30">
        <v>879</v>
      </c>
      <c r="E30">
        <v>1029015864</v>
      </c>
      <c r="F30" s="31">
        <f t="shared" si="0"/>
        <v>8.5421423590414148E-7</v>
      </c>
      <c r="G30">
        <v>1</v>
      </c>
      <c r="H30">
        <v>4340</v>
      </c>
      <c r="I30">
        <v>2616500000</v>
      </c>
      <c r="J30" s="30">
        <f t="shared" si="1"/>
        <v>1.6587043760749091E-6</v>
      </c>
      <c r="K30">
        <v>1</v>
      </c>
      <c r="L30">
        <v>1546641</v>
      </c>
      <c r="M30">
        <v>1029015864</v>
      </c>
      <c r="N30">
        <f t="shared" si="2"/>
        <v>1.5030293060671414E-3</v>
      </c>
      <c r="O30">
        <v>1</v>
      </c>
      <c r="P30">
        <v>71079147</v>
      </c>
      <c r="Q30">
        <v>404831175</v>
      </c>
      <c r="R30">
        <f t="shared" si="3"/>
        <v>0.17557725637112803</v>
      </c>
      <c r="S30" s="29">
        <v>1</v>
      </c>
      <c r="T30">
        <f t="shared" si="4"/>
        <v>4</v>
      </c>
      <c r="U30">
        <v>0</v>
      </c>
      <c r="V30" s="33" t="s">
        <v>79</v>
      </c>
    </row>
    <row r="31" spans="1:22" x14ac:dyDescent="0.35">
      <c r="A31" s="21">
        <v>28</v>
      </c>
      <c r="B31" s="20" t="s">
        <v>63</v>
      </c>
      <c r="C31">
        <v>2020</v>
      </c>
      <c r="D31">
        <v>624</v>
      </c>
      <c r="E31" s="22">
        <v>1061409877</v>
      </c>
      <c r="F31" s="31">
        <f t="shared" si="0"/>
        <v>5.8789729916937637E-7</v>
      </c>
      <c r="G31">
        <v>1</v>
      </c>
      <c r="H31">
        <v>2550</v>
      </c>
      <c r="I31">
        <v>5882353000</v>
      </c>
      <c r="J31" s="30">
        <f t="shared" si="1"/>
        <v>4.3349999566500005E-7</v>
      </c>
      <c r="K31">
        <v>1</v>
      </c>
      <c r="L31" s="22">
        <v>1196229</v>
      </c>
      <c r="M31" s="22">
        <v>1061409877</v>
      </c>
      <c r="N31">
        <f t="shared" si="2"/>
        <v>1.127018907512955E-3</v>
      </c>
      <c r="O31">
        <v>1</v>
      </c>
      <c r="P31" s="22">
        <v>81422764</v>
      </c>
      <c r="Q31" s="22">
        <v>813717765</v>
      </c>
      <c r="R31">
        <f t="shared" si="3"/>
        <v>0.10006265993221863</v>
      </c>
      <c r="S31" s="29">
        <v>1</v>
      </c>
      <c r="T31">
        <f t="shared" si="4"/>
        <v>4</v>
      </c>
      <c r="U31">
        <v>0</v>
      </c>
      <c r="V31" s="33" t="s">
        <v>79</v>
      </c>
    </row>
    <row r="32" spans="1:22" x14ac:dyDescent="0.35">
      <c r="A32" s="21">
        <v>29</v>
      </c>
      <c r="C32">
        <v>2021</v>
      </c>
      <c r="D32">
        <v>603</v>
      </c>
      <c r="E32" s="22">
        <v>1585953591</v>
      </c>
      <c r="F32" s="31">
        <f t="shared" si="0"/>
        <v>3.8021289110975E-7</v>
      </c>
      <c r="G32">
        <v>1</v>
      </c>
      <c r="H32">
        <v>7950</v>
      </c>
      <c r="I32">
        <v>5882353000</v>
      </c>
      <c r="J32" s="30">
        <f t="shared" si="1"/>
        <v>1.3514999864850001E-6</v>
      </c>
      <c r="K32">
        <v>1</v>
      </c>
      <c r="L32" s="22">
        <v>1152596</v>
      </c>
      <c r="M32" s="22">
        <v>1585953591</v>
      </c>
      <c r="N32">
        <f t="shared" si="2"/>
        <v>7.2675266574051978E-4</v>
      </c>
      <c r="O32">
        <v>1</v>
      </c>
      <c r="P32" s="22">
        <v>79083209</v>
      </c>
      <c r="Q32" s="22">
        <v>829026937</v>
      </c>
      <c r="R32">
        <f t="shared" si="3"/>
        <v>9.5392809896115593E-2</v>
      </c>
      <c r="S32" s="29">
        <v>1</v>
      </c>
      <c r="T32">
        <f t="shared" si="4"/>
        <v>4</v>
      </c>
      <c r="U32">
        <v>0</v>
      </c>
      <c r="V32" s="33" t="s">
        <v>79</v>
      </c>
    </row>
    <row r="33" spans="1:22" x14ac:dyDescent="0.35">
      <c r="A33" s="21">
        <v>30</v>
      </c>
      <c r="C33">
        <v>2022</v>
      </c>
      <c r="D33">
        <v>603</v>
      </c>
      <c r="E33" s="22">
        <v>2919964403</v>
      </c>
      <c r="F33" s="31">
        <f t="shared" si="0"/>
        <v>2.0650936681983926E-7</v>
      </c>
      <c r="G33">
        <v>1</v>
      </c>
      <c r="H33">
        <v>7050</v>
      </c>
      <c r="I33">
        <v>5882353000</v>
      </c>
      <c r="J33" s="30">
        <f t="shared" si="1"/>
        <v>1.1984999880150001E-6</v>
      </c>
      <c r="K33">
        <v>1</v>
      </c>
      <c r="L33" s="22">
        <v>2185018</v>
      </c>
      <c r="M33" s="22">
        <v>2919964403</v>
      </c>
      <c r="N33">
        <f t="shared" si="2"/>
        <v>7.4830295799328621E-4</v>
      </c>
      <c r="O33">
        <v>1</v>
      </c>
      <c r="P33" s="22">
        <v>78969296</v>
      </c>
      <c r="Q33" s="22">
        <v>1129086804</v>
      </c>
      <c r="R33">
        <f t="shared" si="3"/>
        <v>6.9940854609438871E-2</v>
      </c>
      <c r="S33" s="29">
        <v>1</v>
      </c>
      <c r="T33">
        <f t="shared" si="4"/>
        <v>4</v>
      </c>
      <c r="U33">
        <v>0</v>
      </c>
      <c r="V33" s="33" t="s">
        <v>79</v>
      </c>
    </row>
    <row r="34" spans="1:22" x14ac:dyDescent="0.35">
      <c r="A34" s="21">
        <v>31</v>
      </c>
      <c r="B34" s="20" t="s">
        <v>64</v>
      </c>
      <c r="C34">
        <v>2020</v>
      </c>
      <c r="D34">
        <v>59</v>
      </c>
      <c r="E34" s="32">
        <v>113551660060</v>
      </c>
      <c r="F34" s="31">
        <f t="shared" si="0"/>
        <v>5.1958729593935272E-10</v>
      </c>
      <c r="G34">
        <v>1</v>
      </c>
      <c r="H34">
        <v>300</v>
      </c>
      <c r="I34" s="22">
        <v>720000000</v>
      </c>
      <c r="J34" s="30">
        <f t="shared" si="1"/>
        <v>4.1666666666666667E-7</v>
      </c>
      <c r="K34">
        <v>1</v>
      </c>
      <c r="L34" s="22">
        <v>336364476</v>
      </c>
      <c r="M34" s="32">
        <v>113551660060</v>
      </c>
      <c r="N34">
        <f t="shared" si="2"/>
        <v>2.9622153988965645E-3</v>
      </c>
      <c r="O34">
        <v>1</v>
      </c>
      <c r="P34" s="22">
        <v>9141725814</v>
      </c>
      <c r="Q34" s="22">
        <v>234905016318</v>
      </c>
      <c r="R34">
        <f t="shared" si="3"/>
        <v>3.8916690487462782E-2</v>
      </c>
      <c r="S34" s="29">
        <v>1</v>
      </c>
      <c r="T34">
        <f t="shared" si="4"/>
        <v>4</v>
      </c>
      <c r="U34">
        <v>0</v>
      </c>
      <c r="V34" s="33" t="s">
        <v>79</v>
      </c>
    </row>
    <row r="35" spans="1:22" x14ac:dyDescent="0.35">
      <c r="A35" s="21">
        <v>32</v>
      </c>
      <c r="C35">
        <v>2021</v>
      </c>
      <c r="D35">
        <v>64</v>
      </c>
      <c r="E35" s="32">
        <v>112730081720</v>
      </c>
      <c r="F35" s="31">
        <f t="shared" si="0"/>
        <v>5.6772778856812848E-10</v>
      </c>
      <c r="G35">
        <v>1</v>
      </c>
      <c r="H35">
        <v>430</v>
      </c>
      <c r="I35" s="22">
        <v>720000000</v>
      </c>
      <c r="J35" s="30">
        <f t="shared" si="1"/>
        <v>5.9722222222222217E-7</v>
      </c>
      <c r="K35">
        <v>1</v>
      </c>
      <c r="L35" s="22">
        <v>1689726910</v>
      </c>
      <c r="M35" s="32">
        <v>112730081720</v>
      </c>
      <c r="N35">
        <f t="shared" si="2"/>
        <v>1.4989139404661829E-2</v>
      </c>
      <c r="O35">
        <v>1</v>
      </c>
      <c r="P35" s="22">
        <v>8230712896</v>
      </c>
      <c r="Q35" s="22">
        <v>270669540064</v>
      </c>
      <c r="R35">
        <f t="shared" si="3"/>
        <v>3.0408714974185281E-2</v>
      </c>
      <c r="S35" s="29">
        <v>1</v>
      </c>
      <c r="T35">
        <f t="shared" si="4"/>
        <v>4</v>
      </c>
      <c r="U35">
        <v>0</v>
      </c>
      <c r="V35" s="33" t="s">
        <v>79</v>
      </c>
    </row>
    <row r="36" spans="1:22" x14ac:dyDescent="0.35">
      <c r="A36" s="21">
        <v>33</v>
      </c>
      <c r="C36">
        <v>2022</v>
      </c>
      <c r="D36">
        <v>21</v>
      </c>
      <c r="E36" s="32">
        <v>152170646020</v>
      </c>
      <c r="F36" s="31">
        <f t="shared" si="0"/>
        <v>1.3800296278718525E-10</v>
      </c>
      <c r="G36">
        <v>1</v>
      </c>
      <c r="H36">
        <v>432</v>
      </c>
      <c r="I36" s="22">
        <v>720000000</v>
      </c>
      <c r="J36" s="30">
        <f t="shared" si="1"/>
        <v>5.9999999999999997E-7</v>
      </c>
      <c r="K36">
        <v>1</v>
      </c>
      <c r="L36" s="22">
        <v>564459549</v>
      </c>
      <c r="M36" s="32">
        <v>152170646020</v>
      </c>
      <c r="N36">
        <f t="shared" si="2"/>
        <v>3.7093852445484938E-3</v>
      </c>
      <c r="O36">
        <v>1</v>
      </c>
      <c r="P36" s="22">
        <v>7389816682</v>
      </c>
      <c r="Q36" s="22">
        <v>344552996651</v>
      </c>
      <c r="R36">
        <f t="shared" si="3"/>
        <v>2.1447547267990225E-2</v>
      </c>
      <c r="S36" s="29">
        <v>1</v>
      </c>
      <c r="T36">
        <f t="shared" si="4"/>
        <v>4</v>
      </c>
      <c r="U36">
        <v>0</v>
      </c>
      <c r="V36" s="33" t="s">
        <v>79</v>
      </c>
    </row>
    <row r="37" spans="1:22" x14ac:dyDescent="0.35">
      <c r="A37" s="21">
        <v>34</v>
      </c>
      <c r="B37" s="20" t="s">
        <v>65</v>
      </c>
      <c r="C37">
        <v>2020</v>
      </c>
      <c r="D37">
        <v>109</v>
      </c>
      <c r="E37" s="22">
        <v>209445719950</v>
      </c>
      <c r="F37" s="31">
        <f t="shared" si="0"/>
        <v>5.2042123384531828E-10</v>
      </c>
      <c r="G37">
        <v>1</v>
      </c>
      <c r="H37">
        <v>116</v>
      </c>
      <c r="I37" s="22">
        <v>3150000000</v>
      </c>
      <c r="J37" s="30">
        <f t="shared" si="1"/>
        <v>3.6825396825396828E-8</v>
      </c>
      <c r="K37">
        <v>1</v>
      </c>
      <c r="L37" s="22">
        <v>9640119995</v>
      </c>
      <c r="M37" s="22">
        <v>209445719950</v>
      </c>
      <c r="N37">
        <f t="shared" si="2"/>
        <v>4.6026817818484625E-2</v>
      </c>
      <c r="O37">
        <v>1</v>
      </c>
      <c r="P37" s="22">
        <v>16881405316</v>
      </c>
      <c r="Q37" s="22">
        <v>881786218140</v>
      </c>
      <c r="R37">
        <f t="shared" si="3"/>
        <v>1.9144555640264908E-2</v>
      </c>
      <c r="S37" s="29">
        <v>1</v>
      </c>
      <c r="T37">
        <f t="shared" si="4"/>
        <v>4</v>
      </c>
      <c r="U37">
        <v>0</v>
      </c>
      <c r="V37" s="33" t="s">
        <v>79</v>
      </c>
    </row>
    <row r="38" spans="1:22" x14ac:dyDescent="0.35">
      <c r="A38" s="21">
        <v>35</v>
      </c>
      <c r="C38">
        <v>2021</v>
      </c>
      <c r="D38">
        <v>109</v>
      </c>
      <c r="E38" s="22">
        <v>508273589516</v>
      </c>
      <c r="F38" s="31">
        <f t="shared" si="0"/>
        <v>2.1445143373236153E-10</v>
      </c>
      <c r="G38">
        <v>1</v>
      </c>
      <c r="H38">
        <v>202</v>
      </c>
      <c r="I38" s="22">
        <v>3150000000</v>
      </c>
      <c r="J38" s="30">
        <f t="shared" si="1"/>
        <v>6.4126984126984133E-8</v>
      </c>
      <c r="K38">
        <v>1</v>
      </c>
      <c r="L38" s="22">
        <v>11206013190</v>
      </c>
      <c r="M38" s="22">
        <v>508273589516</v>
      </c>
      <c r="N38">
        <f t="shared" si="2"/>
        <v>2.2047207293754627E-2</v>
      </c>
      <c r="O38">
        <v>1</v>
      </c>
      <c r="P38" s="22">
        <v>12756164573</v>
      </c>
      <c r="Q38" s="22">
        <v>1051640434770</v>
      </c>
      <c r="R38">
        <f t="shared" si="3"/>
        <v>1.2129777584854702E-2</v>
      </c>
      <c r="S38" s="29">
        <v>1</v>
      </c>
      <c r="T38">
        <f t="shared" si="4"/>
        <v>4</v>
      </c>
      <c r="U38">
        <v>0</v>
      </c>
      <c r="V38" s="33" t="s">
        <v>79</v>
      </c>
    </row>
    <row r="39" spans="1:22" x14ac:dyDescent="0.35">
      <c r="A39" s="21">
        <v>36</v>
      </c>
      <c r="C39">
        <v>2022</v>
      </c>
      <c r="D39">
        <v>106</v>
      </c>
      <c r="E39" s="22">
        <v>1049271370556</v>
      </c>
      <c r="F39" s="31">
        <f t="shared" si="0"/>
        <v>1.0102248376778974E-10</v>
      </c>
      <c r="G39">
        <v>1</v>
      </c>
      <c r="H39">
        <v>650</v>
      </c>
      <c r="I39" s="22">
        <v>3150000000</v>
      </c>
      <c r="J39" s="30">
        <f t="shared" si="1"/>
        <v>2.0634920634920635E-7</v>
      </c>
      <c r="K39">
        <v>1</v>
      </c>
      <c r="L39" s="22">
        <v>9614271690</v>
      </c>
      <c r="M39" s="22">
        <v>1049271370556</v>
      </c>
      <c r="N39">
        <f t="shared" si="2"/>
        <v>9.1628076013409946E-3</v>
      </c>
      <c r="O39">
        <v>1</v>
      </c>
      <c r="P39" s="22">
        <v>13763348334</v>
      </c>
      <c r="Q39" s="22">
        <v>1182852785319</v>
      </c>
      <c r="R39">
        <f t="shared" si="3"/>
        <v>1.1635723823644042E-2</v>
      </c>
      <c r="S39" s="29">
        <v>1</v>
      </c>
      <c r="T39">
        <f t="shared" si="4"/>
        <v>4</v>
      </c>
      <c r="U39">
        <v>0</v>
      </c>
      <c r="V39" s="33" t="s">
        <v>79</v>
      </c>
    </row>
    <row r="40" spans="1:22" x14ac:dyDescent="0.35">
      <c r="A40" s="21">
        <v>37</v>
      </c>
      <c r="B40" s="20" t="s">
        <v>66</v>
      </c>
      <c r="C40">
        <v>2020</v>
      </c>
      <c r="D40">
        <v>22</v>
      </c>
      <c r="E40" s="22">
        <v>2035076870827</v>
      </c>
      <c r="F40" s="31">
        <f t="shared" si="0"/>
        <v>1.0810402454753367E-11</v>
      </c>
      <c r="G40">
        <v>1</v>
      </c>
      <c r="H40">
        <v>710</v>
      </c>
      <c r="I40" s="22">
        <v>1959408119</v>
      </c>
      <c r="J40" s="30">
        <f t="shared" si="1"/>
        <v>3.6235432175424193E-7</v>
      </c>
      <c r="K40">
        <v>1</v>
      </c>
      <c r="L40" s="22">
        <v>1147248087</v>
      </c>
      <c r="M40" s="22">
        <v>2035076870827</v>
      </c>
      <c r="N40">
        <f t="shared" si="2"/>
        <v>5.6373697890526838E-4</v>
      </c>
      <c r="O40">
        <v>1</v>
      </c>
      <c r="P40" s="22">
        <v>15710253794</v>
      </c>
      <c r="Q40" s="22">
        <v>685999877295</v>
      </c>
      <c r="R40">
        <f t="shared" si="3"/>
        <v>2.290124869402E-2</v>
      </c>
      <c r="S40" s="29">
        <v>1</v>
      </c>
      <c r="T40">
        <f t="shared" si="4"/>
        <v>4</v>
      </c>
      <c r="U40">
        <v>0</v>
      </c>
      <c r="V40" s="33" t="s">
        <v>79</v>
      </c>
    </row>
    <row r="41" spans="1:22" x14ac:dyDescent="0.35">
      <c r="A41" s="21">
        <v>38</v>
      </c>
      <c r="C41">
        <v>2021</v>
      </c>
      <c r="D41">
        <v>35</v>
      </c>
      <c r="E41" s="22">
        <v>3924499699655</v>
      </c>
      <c r="F41" s="31">
        <f t="shared" si="0"/>
        <v>8.9183342282015788E-12</v>
      </c>
      <c r="G41">
        <v>1</v>
      </c>
      <c r="H41" s="22">
        <v>1120</v>
      </c>
      <c r="I41" s="22">
        <v>1959408119</v>
      </c>
      <c r="J41" s="30">
        <f t="shared" si="1"/>
        <v>5.7160118361232532E-7</v>
      </c>
      <c r="K41">
        <v>1</v>
      </c>
      <c r="L41" s="22">
        <v>3555264867</v>
      </c>
      <c r="M41" s="22">
        <v>3924499699655</v>
      </c>
      <c r="N41">
        <f t="shared" si="2"/>
        <v>9.0591543867681805E-4</v>
      </c>
      <c r="O41">
        <v>1</v>
      </c>
      <c r="P41" s="22">
        <v>23247255600</v>
      </c>
      <c r="Q41" s="22">
        <v>1237084547855</v>
      </c>
      <c r="R41">
        <f t="shared" si="3"/>
        <v>1.8791969910471176E-2</v>
      </c>
      <c r="S41" s="29">
        <v>1</v>
      </c>
      <c r="T41">
        <f t="shared" si="4"/>
        <v>4</v>
      </c>
      <c r="U41">
        <v>0</v>
      </c>
      <c r="V41" s="33" t="s">
        <v>79</v>
      </c>
    </row>
    <row r="42" spans="1:22" x14ac:dyDescent="0.35">
      <c r="A42" s="21">
        <v>39</v>
      </c>
      <c r="C42">
        <v>2022</v>
      </c>
      <c r="D42">
        <v>35</v>
      </c>
      <c r="E42" s="22">
        <v>10448875185271</v>
      </c>
      <c r="F42" s="31">
        <f t="shared" si="0"/>
        <v>3.3496428447472402E-12</v>
      </c>
      <c r="G42">
        <v>1</v>
      </c>
      <c r="H42" s="22">
        <v>650</v>
      </c>
      <c r="I42" s="22">
        <v>3727301685</v>
      </c>
      <c r="J42" s="30">
        <f t="shared" si="1"/>
        <v>1.7438888904963966E-7</v>
      </c>
      <c r="K42">
        <v>1</v>
      </c>
      <c r="L42" s="22">
        <v>11378326702</v>
      </c>
      <c r="M42" s="22">
        <v>10448875185271</v>
      </c>
      <c r="N42">
        <f t="shared" si="2"/>
        <v>1.0889523035014503E-3</v>
      </c>
      <c r="O42">
        <v>1</v>
      </c>
      <c r="P42" s="22">
        <v>19547007869</v>
      </c>
      <c r="Q42" s="22">
        <v>3370495011962</v>
      </c>
      <c r="R42">
        <f t="shared" si="3"/>
        <v>5.7994472027482645E-3</v>
      </c>
      <c r="S42" s="29">
        <v>1</v>
      </c>
      <c r="T42">
        <f t="shared" si="4"/>
        <v>4</v>
      </c>
      <c r="U42">
        <v>0</v>
      </c>
      <c r="V42" s="33" t="s">
        <v>79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17E27-3B5A-4D42-956C-3F025FF3DBDA}">
  <dimension ref="A1:O40"/>
  <sheetViews>
    <sheetView workbookViewId="0">
      <selection activeCell="A2" sqref="A2:F40"/>
    </sheetView>
  </sheetViews>
  <sheetFormatPr defaultRowHeight="14.5" x14ac:dyDescent="0.35"/>
  <cols>
    <col min="3" max="3" width="12.36328125" customWidth="1"/>
    <col min="5" max="5" width="10" customWidth="1"/>
    <col min="6" max="8" width="15.6328125" customWidth="1"/>
    <col min="10" max="10" width="16.1796875" customWidth="1"/>
    <col min="11" max="11" width="14.26953125" customWidth="1"/>
    <col min="12" max="12" width="15.453125" customWidth="1"/>
    <col min="14" max="14" width="15.26953125" customWidth="1"/>
    <col min="15" max="15" width="16.1796875" customWidth="1"/>
  </cols>
  <sheetData>
    <row r="1" spans="1:15" x14ac:dyDescent="0.35">
      <c r="A1" t="s">
        <v>70</v>
      </c>
      <c r="B1" t="s">
        <v>71</v>
      </c>
      <c r="C1" t="s">
        <v>72</v>
      </c>
      <c r="D1" t="s">
        <v>73</v>
      </c>
      <c r="E1" t="s">
        <v>180</v>
      </c>
      <c r="F1" t="s">
        <v>181</v>
      </c>
      <c r="J1" t="s">
        <v>70</v>
      </c>
      <c r="K1" t="s">
        <v>71</v>
      </c>
      <c r="L1" t="s">
        <v>72</v>
      </c>
      <c r="M1" t="s">
        <v>73</v>
      </c>
      <c r="N1" t="s">
        <v>180</v>
      </c>
      <c r="O1" t="s">
        <v>181</v>
      </c>
    </row>
    <row r="2" spans="1:15" x14ac:dyDescent="0.35">
      <c r="A2" s="23" t="s">
        <v>80</v>
      </c>
      <c r="B2" s="23" t="s">
        <v>118</v>
      </c>
      <c r="C2" s="23" t="s">
        <v>142</v>
      </c>
      <c r="D2">
        <v>0</v>
      </c>
      <c r="E2" s="23" t="s">
        <v>221</v>
      </c>
      <c r="F2" s="23" t="s">
        <v>182</v>
      </c>
      <c r="G2" s="23"/>
      <c r="H2" s="23"/>
      <c r="J2" s="23">
        <v>97.439869169999994</v>
      </c>
      <c r="K2" s="23">
        <v>3.2648931999999999E-2</v>
      </c>
      <c r="L2" s="23">
        <v>13507.14818</v>
      </c>
      <c r="M2" s="23">
        <v>0</v>
      </c>
      <c r="N2" s="31">
        <f>J2*K2</f>
        <v>3.1813076626202261</v>
      </c>
      <c r="O2">
        <f>J2*L2</f>
        <v>1316134.7515190037</v>
      </c>
    </row>
    <row r="3" spans="1:15" x14ac:dyDescent="0.35">
      <c r="A3" s="23" t="s">
        <v>81</v>
      </c>
      <c r="B3" s="23" t="s">
        <v>119</v>
      </c>
      <c r="C3" s="23" t="s">
        <v>143</v>
      </c>
      <c r="D3">
        <v>0</v>
      </c>
      <c r="E3" s="23" t="s">
        <v>222</v>
      </c>
      <c r="F3" s="23" t="s">
        <v>183</v>
      </c>
      <c r="G3" s="23"/>
      <c r="H3" s="23"/>
      <c r="J3" s="23">
        <v>120.3600218</v>
      </c>
      <c r="K3" s="23">
        <v>0.28530720999999998</v>
      </c>
      <c r="L3" s="23">
        <v>1383.6620559999999</v>
      </c>
      <c r="M3" s="23">
        <v>0</v>
      </c>
      <c r="N3" s="31">
        <f t="shared" ref="N3:N40" si="0">J3*K3</f>
        <v>34.339582015297175</v>
      </c>
      <c r="O3">
        <f t="shared" ref="O3:O40" si="1">J3*L3</f>
        <v>166537.5952239928</v>
      </c>
    </row>
    <row r="4" spans="1:15" x14ac:dyDescent="0.35">
      <c r="A4" s="23" t="s">
        <v>82</v>
      </c>
      <c r="B4" s="23" t="s">
        <v>120</v>
      </c>
      <c r="C4" s="23" t="s">
        <v>144</v>
      </c>
      <c r="D4">
        <v>0</v>
      </c>
      <c r="E4" s="23" t="s">
        <v>223</v>
      </c>
      <c r="F4" s="23" t="s">
        <v>184</v>
      </c>
      <c r="G4" s="23"/>
      <c r="H4" s="23"/>
      <c r="J4" s="23">
        <v>168.7029872</v>
      </c>
      <c r="K4" s="23">
        <v>0.45426689199999998</v>
      </c>
      <c r="L4" s="23">
        <v>16701.91545</v>
      </c>
      <c r="M4" s="23">
        <v>0</v>
      </c>
      <c r="N4" s="31">
        <f t="shared" si="0"/>
        <v>76.636181666459777</v>
      </c>
      <c r="O4">
        <f t="shared" si="1"/>
        <v>2817663.0283768321</v>
      </c>
    </row>
    <row r="5" spans="1:15" x14ac:dyDescent="0.35">
      <c r="A5" s="23" t="s">
        <v>83</v>
      </c>
      <c r="B5" s="23" t="s">
        <v>121</v>
      </c>
      <c r="C5" s="23" t="s">
        <v>145</v>
      </c>
      <c r="D5">
        <v>0</v>
      </c>
      <c r="E5" s="23" t="s">
        <v>135</v>
      </c>
      <c r="F5" s="23" t="s">
        <v>185</v>
      </c>
      <c r="G5" s="23"/>
      <c r="H5" s="23"/>
      <c r="J5" s="23">
        <v>28.206342670000002</v>
      </c>
      <c r="K5" s="23">
        <v>2.0975863000000001E-2</v>
      </c>
      <c r="L5" s="23">
        <v>12.717048699999999</v>
      </c>
      <c r="M5" s="23">
        <v>0</v>
      </c>
      <c r="N5" s="31">
        <f t="shared" si="0"/>
        <v>0.59165237957697425</v>
      </c>
      <c r="O5">
        <f t="shared" si="1"/>
        <v>358.70143338327802</v>
      </c>
    </row>
    <row r="6" spans="1:15" x14ac:dyDescent="0.35">
      <c r="A6" s="23" t="s">
        <v>84</v>
      </c>
      <c r="B6" s="23" t="s">
        <v>121</v>
      </c>
      <c r="C6" s="23" t="s">
        <v>146</v>
      </c>
      <c r="D6">
        <v>0</v>
      </c>
      <c r="E6" s="23" t="s">
        <v>224</v>
      </c>
      <c r="F6" s="23" t="s">
        <v>186</v>
      </c>
      <c r="G6" s="23"/>
      <c r="H6" s="23"/>
      <c r="J6" s="23">
        <v>17.597348719999999</v>
      </c>
      <c r="K6" s="23">
        <v>2.9704674E-2</v>
      </c>
      <c r="L6" s="23">
        <v>17.648323640000001</v>
      </c>
      <c r="M6" s="23">
        <v>0</v>
      </c>
      <c r="N6" s="31">
        <f t="shared" si="0"/>
        <v>0.52272350699191727</v>
      </c>
      <c r="O6">
        <f t="shared" si="1"/>
        <v>310.56370541649977</v>
      </c>
    </row>
    <row r="7" spans="1:15" x14ac:dyDescent="0.35">
      <c r="A7" s="23" t="s">
        <v>85</v>
      </c>
      <c r="B7" s="23" t="s">
        <v>122</v>
      </c>
      <c r="C7" s="23" t="s">
        <v>147</v>
      </c>
      <c r="D7">
        <v>0</v>
      </c>
      <c r="E7" s="23" t="s">
        <v>225</v>
      </c>
      <c r="F7" s="23" t="s">
        <v>187</v>
      </c>
      <c r="G7" s="23"/>
      <c r="H7" s="23"/>
      <c r="J7" s="23">
        <v>17.71130797</v>
      </c>
      <c r="K7" s="23">
        <v>4.1164553E-2</v>
      </c>
      <c r="L7" s="23">
        <v>14.14656739</v>
      </c>
      <c r="M7" s="23">
        <v>0</v>
      </c>
      <c r="N7" s="31">
        <f t="shared" si="0"/>
        <v>0.7290780756303874</v>
      </c>
      <c r="O7">
        <f t="shared" si="1"/>
        <v>250.55421176264909</v>
      </c>
    </row>
    <row r="8" spans="1:15" x14ac:dyDescent="0.35">
      <c r="A8" s="23" t="s">
        <v>86</v>
      </c>
      <c r="B8" s="23" t="s">
        <v>118</v>
      </c>
      <c r="C8" s="23" t="s">
        <v>148</v>
      </c>
      <c r="D8">
        <v>0</v>
      </c>
      <c r="E8" s="23" t="s">
        <v>226</v>
      </c>
      <c r="F8" s="23" t="s">
        <v>188</v>
      </c>
      <c r="G8" s="23"/>
      <c r="H8" s="23"/>
      <c r="J8" s="23">
        <v>20.839326459999999</v>
      </c>
      <c r="K8" s="23">
        <v>3.5780232000000002E-2</v>
      </c>
      <c r="L8" s="23">
        <v>21893.351739999998</v>
      </c>
      <c r="M8" s="23">
        <v>0</v>
      </c>
      <c r="N8" s="31">
        <f t="shared" si="0"/>
        <v>0.7456359354625387</v>
      </c>
      <c r="O8">
        <f t="shared" si="1"/>
        <v>456242.704213469</v>
      </c>
    </row>
    <row r="9" spans="1:15" x14ac:dyDescent="0.35">
      <c r="A9" s="23" t="s">
        <v>87</v>
      </c>
      <c r="B9" s="23" t="s">
        <v>123</v>
      </c>
      <c r="C9" s="23" t="s">
        <v>149</v>
      </c>
      <c r="D9">
        <v>0</v>
      </c>
      <c r="E9" s="23" t="s">
        <v>227</v>
      </c>
      <c r="F9" s="23" t="s">
        <v>189</v>
      </c>
      <c r="G9" s="23"/>
      <c r="H9" s="23"/>
      <c r="J9" s="23">
        <v>22.372505969999999</v>
      </c>
      <c r="K9" s="23">
        <v>6.7047525999999996E-2</v>
      </c>
      <c r="L9" s="23">
        <v>18805.344959999999</v>
      </c>
      <c r="M9" s="23">
        <v>0</v>
      </c>
      <c r="N9" s="31">
        <f t="shared" si="0"/>
        <v>1.5000211757087301</v>
      </c>
      <c r="O9">
        <f t="shared" si="1"/>
        <v>420722.69238550938</v>
      </c>
    </row>
    <row r="10" spans="1:15" x14ac:dyDescent="0.35">
      <c r="A10" s="23" t="s">
        <v>88</v>
      </c>
      <c r="B10" s="23" t="s">
        <v>124</v>
      </c>
      <c r="C10" s="23" t="s">
        <v>150</v>
      </c>
      <c r="D10">
        <v>0</v>
      </c>
      <c r="E10" s="23" t="s">
        <v>228</v>
      </c>
      <c r="F10" s="23" t="s">
        <v>190</v>
      </c>
      <c r="G10" s="23"/>
      <c r="H10" s="23"/>
      <c r="J10" s="23">
        <v>25.10229095</v>
      </c>
      <c r="K10" s="23">
        <v>7.5392120000000007E-2</v>
      </c>
      <c r="L10" s="23">
        <v>26540.718410000001</v>
      </c>
      <c r="M10" s="23">
        <v>0</v>
      </c>
      <c r="N10" s="31">
        <f t="shared" si="0"/>
        <v>1.8925149315773142</v>
      </c>
      <c r="O10">
        <f t="shared" si="1"/>
        <v>666232.8355498414</v>
      </c>
    </row>
    <row r="11" spans="1:15" x14ac:dyDescent="0.35">
      <c r="A11" s="23" t="s">
        <v>89</v>
      </c>
      <c r="B11" s="23" t="s">
        <v>121</v>
      </c>
      <c r="C11" s="23" t="s">
        <v>151</v>
      </c>
      <c r="D11">
        <v>0</v>
      </c>
      <c r="E11" s="23" t="s">
        <v>229</v>
      </c>
      <c r="F11" s="23" t="s">
        <v>191</v>
      </c>
      <c r="G11" s="23"/>
      <c r="H11" s="23"/>
      <c r="J11" s="23">
        <v>47.188596650000001</v>
      </c>
      <c r="K11" s="23">
        <v>2.4837946999999999E-2</v>
      </c>
      <c r="L11" s="23">
        <v>7167.8865679999999</v>
      </c>
      <c r="M11" s="23">
        <v>0</v>
      </c>
      <c r="N11" s="31">
        <f t="shared" si="0"/>
        <v>1.1720678625970775</v>
      </c>
      <c r="O11">
        <f t="shared" si="1"/>
        <v>338242.50809030479</v>
      </c>
    </row>
    <row r="12" spans="1:15" x14ac:dyDescent="0.35">
      <c r="A12" s="23" t="s">
        <v>90</v>
      </c>
      <c r="B12" s="23" t="s">
        <v>125</v>
      </c>
      <c r="C12" s="23" t="s">
        <v>152</v>
      </c>
      <c r="D12">
        <v>0</v>
      </c>
      <c r="E12" s="23">
        <v>11</v>
      </c>
      <c r="F12" s="23" t="s">
        <v>192</v>
      </c>
      <c r="G12" s="23"/>
      <c r="H12" s="23"/>
      <c r="J12" s="23">
        <v>81.208652470000004</v>
      </c>
      <c r="K12" s="23">
        <v>0.13557422899999999</v>
      </c>
      <c r="L12" s="23">
        <v>9486.2432769999996</v>
      </c>
      <c r="M12" s="23">
        <v>0</v>
      </c>
      <c r="N12" s="31">
        <f t="shared" si="0"/>
        <v>11.009800446749196</v>
      </c>
      <c r="O12">
        <f t="shared" si="1"/>
        <v>770365.03352776694</v>
      </c>
    </row>
    <row r="13" spans="1:15" x14ac:dyDescent="0.35">
      <c r="A13" s="23" t="s">
        <v>91</v>
      </c>
      <c r="B13" s="23" t="s">
        <v>126</v>
      </c>
      <c r="C13" s="23" t="s">
        <v>153</v>
      </c>
      <c r="D13">
        <v>0</v>
      </c>
      <c r="E13" s="23" t="s">
        <v>230</v>
      </c>
      <c r="F13" s="23" t="s">
        <v>193</v>
      </c>
      <c r="G13" s="23"/>
      <c r="H13" s="23"/>
      <c r="J13" s="23">
        <v>134.7712238</v>
      </c>
      <c r="K13" s="23">
        <v>0.26257117299999999</v>
      </c>
      <c r="L13" s="23">
        <v>11421.504709999999</v>
      </c>
      <c r="M13" s="23">
        <v>0</v>
      </c>
      <c r="N13" s="31">
        <f t="shared" si="0"/>
        <v>35.387038319811516</v>
      </c>
      <c r="O13">
        <f t="shared" si="1"/>
        <v>1539290.1674041641</v>
      </c>
    </row>
    <row r="14" spans="1:15" x14ac:dyDescent="0.35">
      <c r="A14" s="23" t="s">
        <v>92</v>
      </c>
      <c r="B14" s="23" t="s">
        <v>118</v>
      </c>
      <c r="C14" s="23" t="s">
        <v>154</v>
      </c>
      <c r="D14">
        <v>0</v>
      </c>
      <c r="E14" s="23" t="s">
        <v>231</v>
      </c>
      <c r="F14" s="23" t="s">
        <v>194</v>
      </c>
      <c r="G14" s="23"/>
      <c r="H14" s="23"/>
      <c r="J14" s="23">
        <v>35.410378170000001</v>
      </c>
      <c r="K14" s="23">
        <v>3.6223489999999997E-2</v>
      </c>
      <c r="L14" s="23">
        <v>1.865457216</v>
      </c>
      <c r="M14" s="23">
        <v>0</v>
      </c>
      <c r="N14" s="31">
        <f t="shared" si="0"/>
        <v>1.2826874795372132</v>
      </c>
      <c r="O14">
        <f t="shared" si="1"/>
        <v>66.056545478515375</v>
      </c>
    </row>
    <row r="15" spans="1:15" x14ac:dyDescent="0.35">
      <c r="A15" s="23" t="s">
        <v>93</v>
      </c>
      <c r="B15" s="23" t="s">
        <v>127</v>
      </c>
      <c r="C15" s="23" t="s">
        <v>155</v>
      </c>
      <c r="D15">
        <v>0</v>
      </c>
      <c r="E15" s="23" t="s">
        <v>232</v>
      </c>
      <c r="F15" s="23" t="s">
        <v>195</v>
      </c>
      <c r="G15" s="23"/>
      <c r="H15" s="23"/>
      <c r="J15" s="23">
        <v>44.009381480000002</v>
      </c>
      <c r="K15" s="23">
        <v>5.6560071000000003E-2</v>
      </c>
      <c r="L15" s="23">
        <v>2.0096152790000001</v>
      </c>
      <c r="M15" s="23">
        <v>0</v>
      </c>
      <c r="N15" s="31">
        <f t="shared" si="0"/>
        <v>2.4891737411748855</v>
      </c>
      <c r="O15">
        <f t="shared" si="1"/>
        <v>88.441925441547639</v>
      </c>
    </row>
    <row r="16" spans="1:15" x14ac:dyDescent="0.35">
      <c r="A16" s="23" t="s">
        <v>94</v>
      </c>
      <c r="B16" s="23" t="s">
        <v>128</v>
      </c>
      <c r="C16" s="23" t="s">
        <v>156</v>
      </c>
      <c r="D16">
        <v>0</v>
      </c>
      <c r="E16" s="23" t="s">
        <v>233</v>
      </c>
      <c r="F16" s="23" t="s">
        <v>196</v>
      </c>
      <c r="G16" s="23"/>
      <c r="H16" s="23"/>
      <c r="J16" s="23">
        <v>54.366634329999997</v>
      </c>
      <c r="K16" s="23">
        <v>0.113593163</v>
      </c>
      <c r="L16" s="23">
        <v>1.71318137</v>
      </c>
      <c r="M16" s="23">
        <v>0</v>
      </c>
      <c r="N16" s="31">
        <f t="shared" si="0"/>
        <v>6.1756779552090855</v>
      </c>
      <c r="O16">
        <f t="shared" si="1"/>
        <v>93.139905083758421</v>
      </c>
    </row>
    <row r="17" spans="1:15" x14ac:dyDescent="0.35">
      <c r="A17" s="23" t="s">
        <v>95</v>
      </c>
      <c r="B17" s="23" t="s">
        <v>129</v>
      </c>
      <c r="C17" s="23" t="s">
        <v>157</v>
      </c>
      <c r="D17">
        <v>0</v>
      </c>
      <c r="E17" s="23" t="s">
        <v>234</v>
      </c>
      <c r="F17" s="23" t="s">
        <v>197</v>
      </c>
      <c r="G17" s="23"/>
      <c r="H17" s="23"/>
      <c r="J17" s="23">
        <v>27.161210839999999</v>
      </c>
      <c r="K17" s="23">
        <v>0.100093591</v>
      </c>
      <c r="L17" s="23">
        <v>1.6022431580000001</v>
      </c>
      <c r="M17" s="23">
        <v>0</v>
      </c>
      <c r="N17" s="31">
        <f t="shared" si="0"/>
        <v>2.7186631288837262</v>
      </c>
      <c r="O17">
        <f t="shared" si="1"/>
        <v>43.518864231385436</v>
      </c>
    </row>
    <row r="18" spans="1:15" x14ac:dyDescent="0.35">
      <c r="A18" s="23" t="s">
        <v>96</v>
      </c>
      <c r="B18" s="23" t="s">
        <v>130</v>
      </c>
      <c r="C18" s="23" t="s">
        <v>158</v>
      </c>
      <c r="D18">
        <v>0</v>
      </c>
      <c r="E18" s="23" t="s">
        <v>235</v>
      </c>
      <c r="F18" s="23" t="s">
        <v>198</v>
      </c>
      <c r="G18" s="23"/>
      <c r="H18" s="23"/>
      <c r="J18" s="23">
        <v>19.457567770000001</v>
      </c>
      <c r="K18" s="23">
        <v>0.222482396</v>
      </c>
      <c r="L18" s="23">
        <v>1.190362913</v>
      </c>
      <c r="M18" s="23">
        <v>0</v>
      </c>
      <c r="N18" s="31">
        <f t="shared" si="0"/>
        <v>4.3289662978019772</v>
      </c>
      <c r="O18">
        <f t="shared" si="1"/>
        <v>23.161567050592115</v>
      </c>
    </row>
    <row r="19" spans="1:15" x14ac:dyDescent="0.35">
      <c r="A19" s="23" t="s">
        <v>97</v>
      </c>
      <c r="B19" s="23" t="s">
        <v>119</v>
      </c>
      <c r="C19" s="23" t="s">
        <v>159</v>
      </c>
      <c r="D19">
        <v>0</v>
      </c>
      <c r="E19" s="23" t="s">
        <v>236</v>
      </c>
      <c r="F19" s="23" t="s">
        <v>199</v>
      </c>
      <c r="G19" s="23"/>
      <c r="H19" s="23"/>
      <c r="J19" s="23">
        <v>32.274807340000002</v>
      </c>
      <c r="K19" s="23">
        <v>0.28173832500000001</v>
      </c>
      <c r="L19" s="23">
        <v>1.2970015880000001</v>
      </c>
      <c r="M19" s="23">
        <v>0</v>
      </c>
      <c r="N19" s="31">
        <f t="shared" si="0"/>
        <v>9.093050159669307</v>
      </c>
      <c r="O19">
        <f t="shared" si="1"/>
        <v>41.860476372374059</v>
      </c>
    </row>
    <row r="20" spans="1:15" x14ac:dyDescent="0.35">
      <c r="A20" s="23" t="s">
        <v>98</v>
      </c>
      <c r="B20" s="23" t="s">
        <v>127</v>
      </c>
      <c r="C20" s="23" t="s">
        <v>160</v>
      </c>
      <c r="D20">
        <v>0</v>
      </c>
      <c r="E20" s="23" t="s">
        <v>237</v>
      </c>
      <c r="F20" s="23" t="s">
        <v>200</v>
      </c>
      <c r="G20" s="23"/>
      <c r="H20" s="23"/>
      <c r="J20" s="23">
        <v>19.669601249999999</v>
      </c>
      <c r="K20" s="23">
        <v>5.7412528999999997E-2</v>
      </c>
      <c r="L20" s="23">
        <v>6198.1323940000002</v>
      </c>
      <c r="M20" s="23">
        <v>0</v>
      </c>
      <c r="N20" s="31">
        <f t="shared" si="0"/>
        <v>1.1292815521840611</v>
      </c>
      <c r="O20">
        <f t="shared" si="1"/>
        <v>121914.7926846879</v>
      </c>
    </row>
    <row r="21" spans="1:15" x14ac:dyDescent="0.35">
      <c r="A21" s="23" t="s">
        <v>99</v>
      </c>
      <c r="B21" s="23" t="s">
        <v>131</v>
      </c>
      <c r="C21" s="23" t="s">
        <v>161</v>
      </c>
      <c r="D21">
        <v>0</v>
      </c>
      <c r="E21" s="23" t="s">
        <v>238</v>
      </c>
      <c r="F21" s="23" t="s">
        <v>201</v>
      </c>
      <c r="G21" s="23"/>
      <c r="H21" s="23"/>
      <c r="J21" s="23">
        <v>53.307721620000002</v>
      </c>
      <c r="K21" s="23">
        <v>0.15531136200000001</v>
      </c>
      <c r="L21" s="23">
        <v>13201.980949999999</v>
      </c>
      <c r="M21" s="23">
        <v>0</v>
      </c>
      <c r="N21" s="31">
        <f t="shared" si="0"/>
        <v>8.2792948499190473</v>
      </c>
      <c r="O21">
        <f t="shared" si="1"/>
        <v>703767.52531514317</v>
      </c>
    </row>
    <row r="22" spans="1:15" x14ac:dyDescent="0.35">
      <c r="A22" s="23" t="s">
        <v>100</v>
      </c>
      <c r="B22" s="23" t="s">
        <v>132</v>
      </c>
      <c r="C22" s="23" t="s">
        <v>162</v>
      </c>
      <c r="D22">
        <v>0</v>
      </c>
      <c r="E22" s="23" t="s">
        <v>239</v>
      </c>
      <c r="F22" s="23" t="s">
        <v>202</v>
      </c>
      <c r="G22" s="23"/>
      <c r="H22" s="23"/>
      <c r="J22" s="23">
        <v>53.566604890000001</v>
      </c>
      <c r="K22" s="23">
        <v>0.23602605700000001</v>
      </c>
      <c r="L22" s="23">
        <v>17692.666850000001</v>
      </c>
      <c r="M22" s="23">
        <v>0</v>
      </c>
      <c r="N22" s="31">
        <f t="shared" si="0"/>
        <v>12.643114539063619</v>
      </c>
      <c r="O22">
        <f t="shared" si="1"/>
        <v>947736.09460435098</v>
      </c>
    </row>
    <row r="23" spans="1:15" x14ac:dyDescent="0.35">
      <c r="A23" s="23" t="s">
        <v>101</v>
      </c>
      <c r="B23" s="23" t="s">
        <v>118</v>
      </c>
      <c r="C23" s="23" t="s">
        <v>163</v>
      </c>
      <c r="D23">
        <v>0</v>
      </c>
      <c r="E23" s="23" t="s">
        <v>226</v>
      </c>
      <c r="F23" s="23" t="s">
        <v>203</v>
      </c>
      <c r="G23" s="23"/>
      <c r="H23" s="23"/>
      <c r="J23" s="23">
        <v>23.893558890000001</v>
      </c>
      <c r="K23" s="23">
        <v>3.1079471000000001E-2</v>
      </c>
      <c r="L23" s="23">
        <v>57240.892540000001</v>
      </c>
      <c r="M23" s="23">
        <v>0</v>
      </c>
      <c r="N23" s="31">
        <f t="shared" si="0"/>
        <v>0.7425991706085473</v>
      </c>
      <c r="O23">
        <f t="shared" si="1"/>
        <v>1367688.6368206518</v>
      </c>
    </row>
    <row r="24" spans="1:15" x14ac:dyDescent="0.35">
      <c r="A24" s="23" t="s">
        <v>102</v>
      </c>
      <c r="B24" s="23" t="s">
        <v>121</v>
      </c>
      <c r="C24" s="23" t="s">
        <v>164</v>
      </c>
      <c r="D24">
        <v>0</v>
      </c>
      <c r="E24" s="23" t="s">
        <v>240</v>
      </c>
      <c r="F24" s="23" t="s">
        <v>204</v>
      </c>
      <c r="G24" s="23"/>
      <c r="H24" s="23"/>
      <c r="J24" s="23">
        <v>26.331736729999999</v>
      </c>
      <c r="K24" s="23">
        <v>2.6112146999999999E-2</v>
      </c>
      <c r="L24" s="23">
        <v>69686.282200000001</v>
      </c>
      <c r="M24" s="23">
        <v>0</v>
      </c>
      <c r="N24" s="31">
        <f t="shared" si="0"/>
        <v>0.68757818025905926</v>
      </c>
      <c r="O24">
        <f t="shared" si="1"/>
        <v>1834960.8365828851</v>
      </c>
    </row>
    <row r="25" spans="1:15" x14ac:dyDescent="0.35">
      <c r="A25" s="23" t="s">
        <v>103</v>
      </c>
      <c r="B25" s="23" t="s">
        <v>133</v>
      </c>
      <c r="C25" s="23" t="s">
        <v>165</v>
      </c>
      <c r="D25">
        <v>0</v>
      </c>
      <c r="E25" s="23" t="s">
        <v>241</v>
      </c>
      <c r="F25" s="23" t="s">
        <v>205</v>
      </c>
      <c r="G25" s="23"/>
      <c r="H25" s="23"/>
      <c r="J25" s="23">
        <v>53.593507180000003</v>
      </c>
      <c r="K25" s="23">
        <v>1.6726953999999999E-2</v>
      </c>
      <c r="L25" s="23">
        <v>25624.741409999999</v>
      </c>
      <c r="M25" s="23">
        <v>0</v>
      </c>
      <c r="N25" s="31">
        <f t="shared" si="0"/>
        <v>0.89645612929852969</v>
      </c>
      <c r="O25">
        <f t="shared" si="1"/>
        <v>1373319.7627424784</v>
      </c>
    </row>
    <row r="26" spans="1:15" x14ac:dyDescent="0.35">
      <c r="A26" s="23" t="s">
        <v>104</v>
      </c>
      <c r="B26" s="23" t="s">
        <v>128</v>
      </c>
      <c r="C26" s="23" t="s">
        <v>166</v>
      </c>
      <c r="D26">
        <v>0</v>
      </c>
      <c r="E26" s="23" t="s">
        <v>242</v>
      </c>
      <c r="F26" s="23" t="s">
        <v>206</v>
      </c>
      <c r="G26" s="23"/>
      <c r="H26" s="23"/>
      <c r="J26" s="23">
        <v>40.337596259999998</v>
      </c>
      <c r="K26" s="23">
        <v>0.115895163</v>
      </c>
      <c r="L26" s="23">
        <v>16841.25849</v>
      </c>
      <c r="M26" s="23">
        <v>0</v>
      </c>
      <c r="N26" s="31">
        <f t="shared" si="0"/>
        <v>4.6749322935808904</v>
      </c>
      <c r="O26">
        <f t="shared" si="1"/>
        <v>679335.88547991717</v>
      </c>
    </row>
    <row r="27" spans="1:15" x14ac:dyDescent="0.35">
      <c r="A27" s="23" t="s">
        <v>105</v>
      </c>
      <c r="B27" s="23" t="s">
        <v>134</v>
      </c>
      <c r="C27" s="23" t="s">
        <v>167</v>
      </c>
      <c r="D27">
        <v>0</v>
      </c>
      <c r="E27" s="23" t="s">
        <v>243</v>
      </c>
      <c r="F27" s="23" t="s">
        <v>207</v>
      </c>
      <c r="G27" s="23"/>
      <c r="H27" s="23"/>
      <c r="J27" s="23">
        <v>59.698394800000003</v>
      </c>
      <c r="K27" s="23">
        <v>0.47129826600000002</v>
      </c>
      <c r="L27" s="23">
        <v>24583.598190000001</v>
      </c>
      <c r="M27" s="23">
        <v>0</v>
      </c>
      <c r="N27" s="31">
        <f t="shared" si="0"/>
        <v>28.135749952223421</v>
      </c>
      <c r="O27">
        <f t="shared" si="1"/>
        <v>1467601.3503511855</v>
      </c>
    </row>
    <row r="28" spans="1:15" x14ac:dyDescent="0.35">
      <c r="A28" s="23" t="s">
        <v>106</v>
      </c>
      <c r="B28" s="23" t="s">
        <v>135</v>
      </c>
      <c r="C28" s="23" t="s">
        <v>168</v>
      </c>
      <c r="D28">
        <v>0</v>
      </c>
      <c r="E28" s="23" t="s">
        <v>244</v>
      </c>
      <c r="F28" s="23" t="s">
        <v>208</v>
      </c>
      <c r="G28" s="23"/>
      <c r="H28" s="23"/>
      <c r="J28" s="23">
        <v>77.551624340000004</v>
      </c>
      <c r="K28" s="23">
        <v>0.59258286900000001</v>
      </c>
      <c r="L28" s="23">
        <v>28050.69139</v>
      </c>
      <c r="M28" s="23">
        <v>0</v>
      </c>
      <c r="N28" s="31">
        <f t="shared" si="0"/>
        <v>45.955764047007435</v>
      </c>
      <c r="O28">
        <f t="shared" si="1"/>
        <v>2175376.6811545524</v>
      </c>
    </row>
    <row r="29" spans="1:15" x14ac:dyDescent="0.35">
      <c r="A29" s="23" t="s">
        <v>107</v>
      </c>
      <c r="B29" s="23" t="s">
        <v>128</v>
      </c>
      <c r="C29" s="23" t="s">
        <v>169</v>
      </c>
      <c r="D29">
        <v>0</v>
      </c>
      <c r="E29" s="23" t="s">
        <v>245</v>
      </c>
      <c r="F29" s="23" t="s">
        <v>209</v>
      </c>
      <c r="G29" s="23"/>
      <c r="H29" s="23"/>
      <c r="J29" s="23">
        <v>60.769186429999998</v>
      </c>
      <c r="K29" s="23">
        <v>0.117800738</v>
      </c>
      <c r="L29" s="23">
        <v>18434.4807</v>
      </c>
      <c r="M29" s="23">
        <v>0</v>
      </c>
      <c r="N29" s="31">
        <f t="shared" si="0"/>
        <v>7.158655009113585</v>
      </c>
      <c r="O29">
        <f t="shared" si="1"/>
        <v>1120248.3943985368</v>
      </c>
    </row>
    <row r="30" spans="1:15" x14ac:dyDescent="0.35">
      <c r="A30" s="23" t="s">
        <v>108</v>
      </c>
      <c r="B30" s="23" t="s">
        <v>136</v>
      </c>
      <c r="C30" s="23" t="s">
        <v>170</v>
      </c>
      <c r="D30">
        <v>0</v>
      </c>
      <c r="E30" s="23" t="s">
        <v>246</v>
      </c>
      <c r="F30" s="23" t="s">
        <v>210</v>
      </c>
      <c r="G30" s="23"/>
      <c r="H30" s="23"/>
      <c r="J30" s="23">
        <v>52.171408370000002</v>
      </c>
      <c r="K30" s="23">
        <v>0.42703602800000001</v>
      </c>
      <c r="L30" s="23">
        <v>56409.770259999998</v>
      </c>
      <c r="M30" s="23">
        <v>0</v>
      </c>
      <c r="N30" s="31">
        <f t="shared" si="0"/>
        <v>22.279071005490756</v>
      </c>
      <c r="O30">
        <f t="shared" si="1"/>
        <v>2942977.1602923409</v>
      </c>
    </row>
    <row r="31" spans="1:15" x14ac:dyDescent="0.35">
      <c r="A31" s="23" t="s">
        <v>109</v>
      </c>
      <c r="B31" s="23" t="s">
        <v>137</v>
      </c>
      <c r="C31" s="23" t="s">
        <v>171</v>
      </c>
      <c r="D31">
        <v>0</v>
      </c>
      <c r="E31" s="23" t="s">
        <v>247</v>
      </c>
      <c r="F31" s="23" t="s">
        <v>211</v>
      </c>
      <c r="G31" s="23"/>
      <c r="H31" s="23"/>
      <c r="J31" s="23">
        <v>80.421759469999998</v>
      </c>
      <c r="K31" s="23">
        <v>0.61634591000000005</v>
      </c>
      <c r="L31" s="23">
        <v>36729.823909999999</v>
      </c>
      <c r="M31" s="23">
        <v>0</v>
      </c>
      <c r="N31" s="31">
        <f t="shared" si="0"/>
        <v>49.567622524338269</v>
      </c>
      <c r="O31">
        <f t="shared" si="1"/>
        <v>2953877.0638654749</v>
      </c>
    </row>
    <row r="32" spans="1:15" x14ac:dyDescent="0.35">
      <c r="A32" s="23" t="s">
        <v>110</v>
      </c>
      <c r="B32" s="23" t="s">
        <v>133</v>
      </c>
      <c r="C32" s="23" t="s">
        <v>172</v>
      </c>
      <c r="D32">
        <v>0</v>
      </c>
      <c r="E32" s="23" t="s">
        <v>248</v>
      </c>
      <c r="F32" s="23" t="s">
        <v>212</v>
      </c>
      <c r="G32" s="23"/>
      <c r="H32" s="23"/>
      <c r="J32" s="23">
        <v>19.484438059999999</v>
      </c>
      <c r="K32" s="23">
        <v>1.9097438000000001E-2</v>
      </c>
      <c r="L32" s="23">
        <v>1.116189817</v>
      </c>
      <c r="M32" s="23">
        <v>0</v>
      </c>
      <c r="N32" s="31">
        <f t="shared" si="0"/>
        <v>0.37210284781569031</v>
      </c>
      <c r="O32">
        <f t="shared" si="1"/>
        <v>21.748331352539232</v>
      </c>
    </row>
    <row r="33" spans="1:15" x14ac:dyDescent="0.35">
      <c r="A33" s="23" t="s">
        <v>111</v>
      </c>
      <c r="B33" s="23" t="s">
        <v>118</v>
      </c>
      <c r="C33" s="23" t="s">
        <v>173</v>
      </c>
      <c r="D33">
        <v>0</v>
      </c>
      <c r="E33" s="23" t="s">
        <v>226</v>
      </c>
      <c r="F33" s="23" t="s">
        <v>213</v>
      </c>
      <c r="G33" s="23"/>
      <c r="H33" s="23"/>
      <c r="J33" s="23">
        <v>20.988641149999999</v>
      </c>
      <c r="K33" s="23">
        <v>3.5600453999999997E-2</v>
      </c>
      <c r="L33" s="23">
        <v>1.4131768739999999</v>
      </c>
      <c r="M33" s="23">
        <v>0</v>
      </c>
      <c r="N33" s="31">
        <f t="shared" si="0"/>
        <v>0.74720515378308205</v>
      </c>
      <c r="O33">
        <f t="shared" si="1"/>
        <v>29.660662289864764</v>
      </c>
    </row>
    <row r="34" spans="1:15" x14ac:dyDescent="0.35">
      <c r="A34" s="23" t="s">
        <v>112</v>
      </c>
      <c r="B34" s="23" t="s">
        <v>128</v>
      </c>
      <c r="C34" s="23" t="s">
        <v>174</v>
      </c>
      <c r="D34">
        <v>0</v>
      </c>
      <c r="E34" s="23" t="s">
        <v>249</v>
      </c>
      <c r="F34" s="23" t="s">
        <v>214</v>
      </c>
      <c r="G34" s="23"/>
      <c r="H34" s="23"/>
      <c r="J34" s="23">
        <v>24.149137580000001</v>
      </c>
      <c r="K34" s="23">
        <v>0.115809177</v>
      </c>
      <c r="L34" s="23">
        <v>1.211389818</v>
      </c>
      <c r="M34" s="23">
        <v>0</v>
      </c>
      <c r="N34" s="31">
        <f t="shared" si="0"/>
        <v>2.7966917483995717</v>
      </c>
      <c r="O34">
        <f t="shared" si="1"/>
        <v>29.254019377893162</v>
      </c>
    </row>
    <row r="35" spans="1:15" x14ac:dyDescent="0.35">
      <c r="A35" s="23" t="s">
        <v>87</v>
      </c>
      <c r="B35" s="23" t="s">
        <v>138</v>
      </c>
      <c r="C35" s="23" t="s">
        <v>175</v>
      </c>
      <c r="D35">
        <v>0</v>
      </c>
      <c r="E35" s="23" t="s">
        <v>250</v>
      </c>
      <c r="F35" s="23" t="s">
        <v>215</v>
      </c>
      <c r="G35" s="23"/>
      <c r="H35" s="23"/>
      <c r="J35" s="23">
        <v>22.376701140000002</v>
      </c>
      <c r="K35" s="23">
        <v>-2.6521868000000001E-2</v>
      </c>
      <c r="L35" s="23">
        <v>0.774142726</v>
      </c>
      <c r="M35" s="23">
        <v>0</v>
      </c>
      <c r="N35" s="31">
        <f t="shared" si="0"/>
        <v>-0.59347191391052956</v>
      </c>
      <c r="O35">
        <f t="shared" si="1"/>
        <v>17.322760419406908</v>
      </c>
    </row>
    <row r="36" spans="1:15" x14ac:dyDescent="0.35">
      <c r="A36" s="23" t="s">
        <v>113</v>
      </c>
      <c r="B36" s="23" t="s">
        <v>132</v>
      </c>
      <c r="C36" s="23" t="s">
        <v>176</v>
      </c>
      <c r="D36">
        <v>0</v>
      </c>
      <c r="E36" s="23" t="s">
        <v>251</v>
      </c>
      <c r="F36" s="23" t="s">
        <v>216</v>
      </c>
      <c r="G36" s="23"/>
      <c r="H36" s="23"/>
      <c r="J36" s="23">
        <v>39.26040107</v>
      </c>
      <c r="K36" s="23">
        <v>0.237683645</v>
      </c>
      <c r="L36" s="23">
        <v>0.82736724699999997</v>
      </c>
      <c r="M36" s="23">
        <v>0</v>
      </c>
      <c r="N36" s="31">
        <f t="shared" si="0"/>
        <v>9.3315552304795002</v>
      </c>
      <c r="O36">
        <f t="shared" si="1"/>
        <v>32.482769949401757</v>
      </c>
    </row>
    <row r="37" spans="1:15" x14ac:dyDescent="0.35">
      <c r="A37" s="23" t="s">
        <v>114</v>
      </c>
      <c r="B37" s="23" t="s">
        <v>139</v>
      </c>
      <c r="C37" s="23" t="s">
        <v>177</v>
      </c>
      <c r="D37">
        <v>0</v>
      </c>
      <c r="E37" s="23" t="s">
        <v>252</v>
      </c>
      <c r="F37" s="23" t="s">
        <v>217</v>
      </c>
      <c r="G37" s="23"/>
      <c r="H37" s="23"/>
      <c r="J37" s="23">
        <v>60.455203599999997</v>
      </c>
      <c r="K37" s="23">
        <v>0.34060042699999998</v>
      </c>
      <c r="L37" s="23">
        <v>1.8712866340000001</v>
      </c>
      <c r="M37" s="23">
        <v>0</v>
      </c>
      <c r="N37" s="31">
        <f t="shared" si="0"/>
        <v>20.591068160531936</v>
      </c>
      <c r="O37">
        <f t="shared" si="1"/>
        <v>113.12901445242868</v>
      </c>
    </row>
    <row r="38" spans="1:15" x14ac:dyDescent="0.35">
      <c r="A38" s="23" t="s">
        <v>115</v>
      </c>
      <c r="B38" s="23" t="s">
        <v>122</v>
      </c>
      <c r="C38" s="23" t="s">
        <v>178</v>
      </c>
      <c r="D38">
        <v>0</v>
      </c>
      <c r="E38" s="23" t="s">
        <v>253</v>
      </c>
      <c r="F38" s="23" t="s">
        <v>218</v>
      </c>
      <c r="G38" s="23"/>
      <c r="H38" s="23"/>
      <c r="J38" s="23">
        <v>390.2074854</v>
      </c>
      <c r="K38" s="23">
        <v>4.0415776E-2</v>
      </c>
      <c r="L38" s="23">
        <v>2.6843840609999998</v>
      </c>
      <c r="M38" s="23">
        <v>0</v>
      </c>
      <c r="N38" s="31">
        <f t="shared" si="0"/>
        <v>15.770538323449671</v>
      </c>
      <c r="O38">
        <f t="shared" si="1"/>
        <v>1047.4667542906502</v>
      </c>
    </row>
    <row r="39" spans="1:15" x14ac:dyDescent="0.35">
      <c r="A39" s="23" t="s">
        <v>116</v>
      </c>
      <c r="B39" s="23" t="s">
        <v>140</v>
      </c>
      <c r="C39" s="23" t="s">
        <v>179</v>
      </c>
      <c r="D39">
        <v>0</v>
      </c>
      <c r="E39" s="23" t="s">
        <v>254</v>
      </c>
      <c r="F39" s="23" t="s">
        <v>219</v>
      </c>
      <c r="G39" s="23"/>
      <c r="H39" s="23"/>
      <c r="J39" s="23">
        <v>517.24780820000001</v>
      </c>
      <c r="K39" s="23">
        <v>0.163746264</v>
      </c>
      <c r="L39" s="23">
        <v>2.4229868790000002</v>
      </c>
      <c r="M39" s="23">
        <v>0</v>
      </c>
      <c r="N39" s="31">
        <f t="shared" si="0"/>
        <v>84.697396154938573</v>
      </c>
      <c r="O39">
        <f t="shared" si="1"/>
        <v>1253.2846524601086</v>
      </c>
    </row>
    <row r="40" spans="1:15" x14ac:dyDescent="0.35">
      <c r="A40" s="23" t="s">
        <v>117</v>
      </c>
      <c r="B40" s="23" t="s">
        <v>141</v>
      </c>
      <c r="C40" s="23" t="s">
        <v>173</v>
      </c>
      <c r="D40">
        <v>0</v>
      </c>
      <c r="E40" s="23" t="s">
        <v>255</v>
      </c>
      <c r="F40" s="23" t="s">
        <v>220</v>
      </c>
      <c r="G40" s="23"/>
      <c r="H40" s="23"/>
      <c r="J40" s="23">
        <v>693.28921060000005</v>
      </c>
      <c r="K40" s="23">
        <v>0.17532471099999999</v>
      </c>
      <c r="L40" s="23">
        <v>1.418518113</v>
      </c>
      <c r="M40" s="23">
        <v>0</v>
      </c>
      <c r="N40" s="31">
        <f t="shared" si="0"/>
        <v>121.55073048786313</v>
      </c>
      <c r="O40">
        <f t="shared" si="1"/>
        <v>983.44330278357165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VA</vt:lpstr>
      <vt:lpstr>VACA</vt:lpstr>
      <vt:lpstr>VAHU</vt:lpstr>
      <vt:lpstr>STVA</vt:lpstr>
      <vt:lpstr>VAICTM</vt:lpstr>
      <vt:lpstr>Y1</vt:lpstr>
      <vt:lpstr>Y2</vt:lpstr>
      <vt:lpstr>Z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2024-12-31T02:18:43Z</dcterms:created>
  <dcterms:modified xsi:type="dcterms:W3CDTF">2025-01-03T13:40:05Z</dcterms:modified>
</cp:coreProperties>
</file>